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6\Desktop\"/>
    </mc:Choice>
  </mc:AlternateContent>
  <xr:revisionPtr revIDLastSave="0" documentId="13_ncr:1_{AAD58C3F-23EB-41FF-8F42-675312B6DBE3}" xr6:coauthVersionLast="47" xr6:coauthVersionMax="47" xr10:uidLastSave="{00000000-0000-0000-0000-000000000000}"/>
  <bookViews>
    <workbookView xWindow="-120" yWindow="-120" windowWidth="29040" windowHeight="15720" tabRatio="745" xr2:uid="{00000000-000D-0000-FFFF-FFFF00000000}"/>
  </bookViews>
  <sheets>
    <sheet name="2025" sheetId="5" r:id="rId1"/>
  </sheets>
  <definedNames>
    <definedName name="_xlnm._FilterDatabase" localSheetId="0" hidden="1">'2025'!$B$2:$J$253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5" l="1"/>
  <c r="J129" i="5"/>
  <c r="J92" i="5"/>
  <c r="J12" i="5"/>
  <c r="J59" i="5"/>
  <c r="J10" i="5"/>
  <c r="J97" i="5"/>
  <c r="J76" i="5"/>
  <c r="J114" i="5"/>
  <c r="J91" i="5"/>
  <c r="J11" i="5"/>
  <c r="J25" i="5"/>
  <c r="J49" i="5"/>
  <c r="J24" i="5"/>
  <c r="J63" i="5"/>
  <c r="J14" i="5"/>
  <c r="J9" i="5"/>
  <c r="J7" i="5"/>
  <c r="J61" i="5"/>
  <c r="J104" i="5"/>
  <c r="J6" i="5"/>
  <c r="J118" i="5" l="1"/>
  <c r="J141" i="5" l="1"/>
  <c r="J146" i="5"/>
  <c r="J51" i="5" l="1"/>
  <c r="J17" i="5"/>
  <c r="J60" i="5"/>
  <c r="J44" i="5"/>
  <c r="J106" i="5"/>
  <c r="J147" i="5"/>
  <c r="J31" i="5"/>
  <c r="J8" i="5"/>
  <c r="J18" i="5" l="1"/>
  <c r="J105" i="5"/>
  <c r="J72" i="5"/>
  <c r="J69" i="5"/>
  <c r="J85" i="5"/>
  <c r="J126" i="5" l="1"/>
  <c r="J43" i="5" l="1"/>
  <c r="J93" i="5"/>
  <c r="J3" i="5" l="1"/>
  <c r="J23" i="5"/>
</calcChain>
</file>

<file path=xl/sharedStrings.xml><?xml version="1.0" encoding="utf-8"?>
<sst xmlns="http://schemas.openxmlformats.org/spreadsheetml/2006/main" count="1559" uniqueCount="650">
  <si>
    <t>Elenco operatori invitati a presentare offerte</t>
  </si>
  <si>
    <t>Aggiudicatario</t>
  </si>
  <si>
    <t>Procedura di scelta del contraente</t>
  </si>
  <si>
    <t>Oggetto</t>
  </si>
  <si>
    <t>Somme liquidate al netto dell'IVA</t>
  </si>
  <si>
    <t>Richiedente</t>
  </si>
  <si>
    <t>Importo di aggiudicazione netto IVA</t>
  </si>
  <si>
    <t xml:space="preserve">Data Inizio </t>
  </si>
  <si>
    <t xml:space="preserve">Data Ultimazione </t>
  </si>
  <si>
    <t>Gestione Servizi Mobilità SpA   C.F.. 01469190936</t>
  </si>
  <si>
    <t>AFFIDAMENTO DIRETTO</t>
  </si>
  <si>
    <t>DIAGRAM CARTA SRL C.F. 02959490240</t>
  </si>
  <si>
    <t>AS FIRE SRL C.F. 01828730935</t>
  </si>
  <si>
    <t>TAGLIARIOL SNC C.F. 01248860932</t>
  </si>
  <si>
    <t>ARREGHINI PAINTS SRL C.F. 01138580285</t>
  </si>
  <si>
    <t xml:space="preserve">ZANUTTA SPA C.F. 02717210302 </t>
  </si>
  <si>
    <t>SKIDATA SRL C.F. 01220250219</t>
  </si>
  <si>
    <t>5F POWER SRL C.F. 01842810937</t>
  </si>
  <si>
    <t>LASTIMMA SRL C.F. 01570960276</t>
  </si>
  <si>
    <t>ORFIX ITALIA SRL C.F. 13262330155</t>
  </si>
  <si>
    <t>FLOWBIRD ITALIA SRL C.F. 04065160964</t>
  </si>
  <si>
    <t>P&amp;G GENETIC SOFTWARE ENGINEERING C.F. PGNGLN69C15C357W</t>
  </si>
  <si>
    <t>SINA SPA C.F. 00218470938</t>
  </si>
  <si>
    <t>CARROZZERIA NOGAREDO SNC C.F. 01135890935</t>
  </si>
  <si>
    <t>PUNTO PUBBLICITA' DI BALDISSERA TIZIANO C.F. BLDTZN55R03G888C</t>
  </si>
  <si>
    <t>CENTRO SERVIZI AUTO COCOZZA SRL C.F. 01559590938</t>
  </si>
  <si>
    <t>VIVO FRIULI VENEZIA GIULIA SPA C.F. 00168110310</t>
  </si>
  <si>
    <t>MANIAGREEN  SNC C.F. 01827690932</t>
  </si>
  <si>
    <t>BOZZETTO GUERRINO FRANCESCO C.F. BZZGRN67R01G888K</t>
  </si>
  <si>
    <t>COOPROGETTI SCRL C.F.00170010938</t>
  </si>
  <si>
    <t>EURO TIME SNC C.F. 01864040306</t>
  </si>
  <si>
    <t>MEDIASTUDIO SRL C.F. 01318920939</t>
  </si>
  <si>
    <t>AGRARIA DI PORCIA DI GIORGINI PIETRO E C. SNC C.F. 00066330937</t>
  </si>
  <si>
    <t>LA CASA DELLA BATTERIA C.F. FRNLCU77P19F205C</t>
  </si>
  <si>
    <t>DARIOCARRI SRL C.F. 02776550309</t>
  </si>
  <si>
    <t>DEANNA SRL C.F. 01491070932</t>
  </si>
  <si>
    <t xml:space="preserve">FORINT SPA .C.F 00167200245 </t>
  </si>
  <si>
    <t>CEFAP C.F. 81002410306</t>
  </si>
  <si>
    <t>ZANETTI ERNESTO SRL C.F. 00389630930</t>
  </si>
  <si>
    <t>INFOCAMERE C.F. 02313821007</t>
  </si>
  <si>
    <t>AVV. MASSIMO CALCAGNILE C.F. CLCMSM75A22L424O</t>
  </si>
  <si>
    <t xml:space="preserve">IDEALOFFICE SRL  P.I. 01430130938 </t>
  </si>
  <si>
    <t xml:space="preserve">FONDAZIONE OSF IMPRESA SOCIALE C.F. 91079660931 </t>
  </si>
  <si>
    <t>DEPARI SRL C.F. 00305330938</t>
  </si>
  <si>
    <t>TECNO CLEAN SRL C.F. 01328520935</t>
  </si>
  <si>
    <t>FABRIS SECURITAS SRL C.F. 01679120939</t>
  </si>
  <si>
    <t>CADEL SRL C.F. 01375570932</t>
  </si>
  <si>
    <t>DANELUZZI MAURIZIO C.F. DNLMRZ60E24E215X</t>
  </si>
  <si>
    <t>DECATHLON ITALIA SRL C.F. 02137480964</t>
  </si>
  <si>
    <t>DE NARDI E VECCHIATO SRLS C.F. 01775360934</t>
  </si>
  <si>
    <t>MATERIALE DI CONSUMO SEGNALETICA</t>
  </si>
  <si>
    <t>CANCELLERIA</t>
  </si>
  <si>
    <t>RENT SRL C.F. 01300700935</t>
  </si>
  <si>
    <t>L&amp;S SRL C.F. 01502810938</t>
  </si>
  <si>
    <t>FVG SERVIZI SOC. COOP. C.F. 01766260937 SERVIZI CPS FACILITY</t>
  </si>
  <si>
    <t>CENTROGOMME SRL C.F. 00399690932</t>
  </si>
  <si>
    <t>ADIGE TRADE SRL C.F. 80001330234</t>
  </si>
  <si>
    <t>MANUTENZIONE REGISTRATORI DI CASSA</t>
  </si>
  <si>
    <t>ASSISTENZA INFORMATICA</t>
  </si>
  <si>
    <t>MANUTENZIONE ASCENSORI</t>
  </si>
  <si>
    <t>RIAM ASCENSORI SRL C.F. 00269940235</t>
  </si>
  <si>
    <t>OTIS SERVIZI SRL C.F. 01729590032</t>
  </si>
  <si>
    <t>SISTEMI SPA C.F. 08245660017</t>
  </si>
  <si>
    <t>HILTI ITALIA SPA C.F. 00822480158</t>
  </si>
  <si>
    <t>IL GIARDINO SNC C.F. 01101320933</t>
  </si>
  <si>
    <t>TICKET AUTOMAZIONE</t>
  </si>
  <si>
    <t>BATTERIE</t>
  </si>
  <si>
    <t>SORVEGLIANZA SANITARIA</t>
  </si>
  <si>
    <t>SME SPA C.F. 02323180279</t>
  </si>
  <si>
    <t>VERNICI SEGNALETICA</t>
  </si>
  <si>
    <t>TELEMACO</t>
  </si>
  <si>
    <t xml:space="preserve">FONTANA INDUSTRIE VERNICI SRL C.F.  11934920155 </t>
  </si>
  <si>
    <t>SANISYSTEM GROUP SPA C.F. 01422190932</t>
  </si>
  <si>
    <t>NOLEGGIO PLE</t>
  </si>
  <si>
    <t>ATTREZZATURA MINUTA E MATERIALE DI CONSUMO MANUTENZIONE DEL VERDE</t>
  </si>
  <si>
    <t>GREENED GIARDINI DI ENDRIGO DAVIDE C.F. NDRDVD97R20G888I</t>
  </si>
  <si>
    <t>PASQUALIGO IMPIANTI SAS di PASQUALIGO MARCO &amp; C. C.F. 01932100934</t>
  </si>
  <si>
    <t>ATTREZZATURA MINUTA E MATERIALE DI CONSUMO SEGNALETICA</t>
  </si>
  <si>
    <t>PRODOTTI PER PULIZIA</t>
  </si>
  <si>
    <t>ASSISTENZA SITO WEB</t>
  </si>
  <si>
    <t>PULICART DI DONATO R. E C. SAS C.F. 00518280300</t>
  </si>
  <si>
    <t>ADEL SPA C.F. 002184706438</t>
  </si>
  <si>
    <t>FRIGOTECNO DI NADAL DARIO E C. SNC C.F. 018555670939</t>
  </si>
  <si>
    <t>SPAZI PUBBLICITARI</t>
  </si>
  <si>
    <t>CORSI DI FORMAZIONE</t>
  </si>
  <si>
    <t>POLIEND 2000 SRL C.F. 00314220260</t>
  </si>
  <si>
    <t>POTATURE CORDENONS</t>
  </si>
  <si>
    <t>ADESIVI</t>
  </si>
  <si>
    <t>CICLOTIME SRL C.F. 01902010931</t>
  </si>
  <si>
    <t>ABBIGLIAMENTO ALTA VISIBILITA'</t>
  </si>
  <si>
    <t>ABBIGLIAMENTO AUSILIARI</t>
  </si>
  <si>
    <t>RP SEVERAL C.F. 01103160329</t>
  </si>
  <si>
    <t>OMNISYS DI AZZANO DINO C.F. ZZNDNI65L24G888E</t>
  </si>
  <si>
    <t>RICCI GROUP SRL C.F. 01392840938</t>
  </si>
  <si>
    <t>BERGAMO PAOLO C.F. BRGPLA70D19G888T</t>
  </si>
  <si>
    <t>LA STAMPERIA MARCONI SNC C.F. 01653420933</t>
  </si>
  <si>
    <t>AD.EL SRL C.F.02316320270</t>
  </si>
  <si>
    <t>EURO'92 SAS C.F. 01149980938</t>
  </si>
  <si>
    <t>TIPOLITOGRAFIA MARTIN SNC C.F. 02392550907</t>
  </si>
  <si>
    <t>RICAMBI IMPIANTO AUTOSTAZIONE</t>
  </si>
  <si>
    <t>AL CILIEGIO SC C.F. 01457430930</t>
  </si>
  <si>
    <t>VIGNADUZZO ANDREA C.F. VGNNDR72A26E473H</t>
  </si>
  <si>
    <t>VALCELLINA COOPERATIVA S.C. C.F. 00626140933</t>
  </si>
  <si>
    <t>EDIL LIBERO SRL C.F. 01950220937</t>
  </si>
  <si>
    <t>TECNOGREEN SNC C.F. 01343730931</t>
  </si>
  <si>
    <t>MACROLUX SRL C.F. 03547130264</t>
  </si>
  <si>
    <t>PRIMA PAGINA ITALIA SRLS C.F. 01980030892</t>
  </si>
  <si>
    <t>VERDE SERVIZI SRLS C.F.01799820939</t>
  </si>
  <si>
    <t>NOLEGGIO PIATTAFORMA</t>
  </si>
  <si>
    <t>TAROZZI LUCA C.F.TRZLCU66P22A944Z</t>
  </si>
  <si>
    <t>TESSERE DI PROSSIMITA'</t>
  </si>
  <si>
    <t>IL GIRASOLE SERVIZI SRL C.F. 01850770932</t>
  </si>
  <si>
    <t>CANTON PROFESSIONAL SRL C.F. 01507770939</t>
  </si>
  <si>
    <t>RIPARAZIONE AUTOMEZZO</t>
  </si>
  <si>
    <t>IRRIGAZIONE VERDE SRL C.F. 02756300303</t>
  </si>
  <si>
    <t>D'ANDREA FLORINDO SRL C.F.01249800937</t>
  </si>
  <si>
    <t>MANUTENZIONE CENTRALE TERMICA</t>
  </si>
  <si>
    <t>ADRIAFLOR SRL C.F. 03015860301</t>
  </si>
  <si>
    <t>SINCROMIA SRL C.F. 01721710935</t>
  </si>
  <si>
    <t>SCAPOLAN MICHELE C.F. SCPMHL71R24G888Q</t>
  </si>
  <si>
    <t>SALE</t>
  </si>
  <si>
    <t>MANUTENZIONE AUTOMEZZO</t>
  </si>
  <si>
    <t>POLIZZA VITA</t>
  </si>
  <si>
    <t>E-FIL SRL C.F. 03789750100</t>
  </si>
  <si>
    <t>B514215D73</t>
  </si>
  <si>
    <t>AGGIORNAMENTO SITO</t>
  </si>
  <si>
    <t>CENTRALE IMPIANTO CANDIANI</t>
  </si>
  <si>
    <t>B5142530A1</t>
  </si>
  <si>
    <t>2/1/25</t>
  </si>
  <si>
    <t>TARIFFE PARCOMETRI</t>
  </si>
  <si>
    <t>B51656A5A1</t>
  </si>
  <si>
    <t>B51FBF5106</t>
  </si>
  <si>
    <t>TRIVENETA SRL C.F. 0239770266</t>
  </si>
  <si>
    <t xml:space="preserve">CENTER DATA LINE SRL C.F. 01104060932                            </t>
  </si>
  <si>
    <t xml:space="preserve">CENTER DATA LINE SRL C.F. 01104060932      </t>
  </si>
  <si>
    <t>B520E51794</t>
  </si>
  <si>
    <t>B520DE0A53</t>
  </si>
  <si>
    <t>B520F299D3</t>
  </si>
  <si>
    <t>B520EAB1DB</t>
  </si>
  <si>
    <t>B521039A49</t>
  </si>
  <si>
    <t>B5210EDED2</t>
  </si>
  <si>
    <t xml:space="preserve">MANUTENZIONE AUTOMAZIONE PARCHEGGI </t>
  </si>
  <si>
    <t>B521169529</t>
  </si>
  <si>
    <t>B52186DF41</t>
  </si>
  <si>
    <t>TARGA</t>
  </si>
  <si>
    <t>B524AEA94F</t>
  </si>
  <si>
    <t>B524BA31FC</t>
  </si>
  <si>
    <t>MATERIALE PER PULIZIE</t>
  </si>
  <si>
    <t>B524F54DCF</t>
  </si>
  <si>
    <t>MATERIALI PER PULIZIE MERCATO ITTICO</t>
  </si>
  <si>
    <t>B52517C558</t>
  </si>
  <si>
    <t>AURA LEGAL SBTA a RL C.F. 05481690286</t>
  </si>
  <si>
    <t>CONSULENZA E FORMAZIONE ANTICORRUZIONE TRASPARENZA CODICE DI COMPORTAMENTO</t>
  </si>
  <si>
    <t>B525990FE6</t>
  </si>
  <si>
    <t>LAVORI EDILI PARK TRIBUNALE</t>
  </si>
  <si>
    <t>B5281B50C4</t>
  </si>
  <si>
    <t>B5286EDF40</t>
  </si>
  <si>
    <t>CARTELLI DE MARCHI</t>
  </si>
  <si>
    <t>POLIZZE RCA</t>
  </si>
  <si>
    <t>B52A20288D</t>
  </si>
  <si>
    <t>INSERZIONE PUBBLICITARIA</t>
  </si>
  <si>
    <t>CASSETTE POLISTIROLO</t>
  </si>
  <si>
    <t>B52CA3FD33</t>
  </si>
  <si>
    <t>B52CC8E4EB</t>
  </si>
  <si>
    <t>B52D2E4F6C</t>
  </si>
  <si>
    <t>B52DF02F46</t>
  </si>
  <si>
    <t>LA COLOR P.E.A. SRL C.F. 00676220304</t>
  </si>
  <si>
    <t>TINTEGGIATURA UFFICI MARANO</t>
  </si>
  <si>
    <t>B53BF482D2</t>
  </si>
  <si>
    <t xml:space="preserve">LAVORI EDILI DE MARCHI </t>
  </si>
  <si>
    <t>B53CEEBA31</t>
  </si>
  <si>
    <t>COSNULENZA SOFTWARE</t>
  </si>
  <si>
    <t>B53D970887</t>
  </si>
  <si>
    <t>RIPRISTINO CAMPI DE MARCHI</t>
  </si>
  <si>
    <t>B541915DEE</t>
  </si>
  <si>
    <t>MANUTENZIONE AUTOMEZZI</t>
  </si>
  <si>
    <t>B54C513CA3</t>
  </si>
  <si>
    <t>POLIZZE R.E.</t>
  </si>
  <si>
    <t>POS CASSE AUTOMATICHE</t>
  </si>
  <si>
    <t>CDS DI DE LUCA CRISTIAN C.F. DLCCST71E15A944B</t>
  </si>
  <si>
    <t>B54D02602B</t>
  </si>
  <si>
    <t>B552BC5BD5</t>
  </si>
  <si>
    <t>B56093476E</t>
  </si>
  <si>
    <t>CUSTODIA PIANTE NUOVI NATI 2025</t>
  </si>
  <si>
    <t>B561470CC6</t>
  </si>
  <si>
    <t>LICENZE SERVER</t>
  </si>
  <si>
    <t>TERMINALE DI RIPETIZIONE</t>
  </si>
  <si>
    <t>ITSC SRL UNIPERSONALE C.F. 01912660931</t>
  </si>
  <si>
    <t>B56B4C9F7A</t>
  </si>
  <si>
    <t>B56B3FD724</t>
  </si>
  <si>
    <t>MODULI SISTEMA ANTINCENDIO PARK CANDIANI</t>
  </si>
  <si>
    <t>B56B67B5A3</t>
  </si>
  <si>
    <t>B56B80284C</t>
  </si>
  <si>
    <t>SERVIZI LEGALI</t>
  </si>
  <si>
    <t>PIER LUIGI FURLAN C.F. FRLPLG82S05G888B</t>
  </si>
  <si>
    <t>B57B790C3C</t>
  </si>
  <si>
    <t>B58A2A7CD1</t>
  </si>
  <si>
    <t>ALTERNATIVART DI BARACCETTI G. C.F. BRCGRL80E05L483T</t>
  </si>
  <si>
    <t>VETROFANIE</t>
  </si>
  <si>
    <t>B58BF07744</t>
  </si>
  <si>
    <t>ATTREZZATURA SEGNALETICA</t>
  </si>
  <si>
    <t>B58F089230</t>
  </si>
  <si>
    <t>B58F1BCF84</t>
  </si>
  <si>
    <t>ASSISTENZA RENTRI</t>
  </si>
  <si>
    <t>B595C4CFAF</t>
  </si>
  <si>
    <t>ABBONAMENTO MESSAGGERO VENETO</t>
  </si>
  <si>
    <t>NORDEST MULTIMEDIA SPA C.F. 05412000266</t>
  </si>
  <si>
    <t>B596245D75</t>
  </si>
  <si>
    <t>B59B0E92EC</t>
  </si>
  <si>
    <t>TINTEGGIATURA MERCATO ITTICO</t>
  </si>
  <si>
    <t>BLANCHIN SRL C.F. 02346030303</t>
  </si>
  <si>
    <t>TELEFONI SAMSUNG A25</t>
  </si>
  <si>
    <t>GRUPPO GALAGANT SRL C.F. 14197361000</t>
  </si>
  <si>
    <t>B5A192AB5F</t>
  </si>
  <si>
    <t>MANUTENZIONE CAMPI DE MARCHI</t>
  </si>
  <si>
    <t>B5B63F77A6</t>
  </si>
  <si>
    <t>B5B98213B9</t>
  </si>
  <si>
    <t>GARDENING DE LUNA DI DE LUNA ANDREA C.F. DLNNDR79C17G888U</t>
  </si>
  <si>
    <t>MANUTENZIONE PARCO ROBINSON</t>
  </si>
  <si>
    <t>TAGLIANDI ABBONAMENTO</t>
  </si>
  <si>
    <t>B5BB0EB89A</t>
  </si>
  <si>
    <t>SERVIZIO SMARTPARK</t>
  </si>
  <si>
    <t>RIPARAZIONI ELETTRODOMESTICI</t>
  </si>
  <si>
    <t>ADEL SPA C.F. 02316320270</t>
  </si>
  <si>
    <t>B5C0C2A510</t>
  </si>
  <si>
    <t>B5C0DFB4CB</t>
  </si>
  <si>
    <t>B5C0D57D72</t>
  </si>
  <si>
    <t>CORSO DI FORMAZIONE</t>
  </si>
  <si>
    <t>ENAIP FVG 00729910323</t>
  </si>
  <si>
    <t>B5C435079A</t>
  </si>
  <si>
    <t>LAVORI EDILI DE MARCHI - PEDRON</t>
  </si>
  <si>
    <t>TARGHE DE MARCHI</t>
  </si>
  <si>
    <t>B5C8AB0E20</t>
  </si>
  <si>
    <t>B5C89835BE</t>
  </si>
  <si>
    <t>MODIFICA SOFTWARE</t>
  </si>
  <si>
    <t>ELEMENT SOFTWARE SRL C.F. 12033290961</t>
  </si>
  <si>
    <t>B5D3C292A3</t>
  </si>
  <si>
    <t>B5D5987EAC</t>
  </si>
  <si>
    <t>B5DB3CFF4C</t>
  </si>
  <si>
    <t>28/2/25</t>
  </si>
  <si>
    <t>B5DB8F1BA6</t>
  </si>
  <si>
    <t>AREE VERDI CORDENONS</t>
  </si>
  <si>
    <t>28/02/25</t>
  </si>
  <si>
    <t>CORSI AGGIORNAMENTO PRIMO SOCCORSO</t>
  </si>
  <si>
    <t>3/3/25</t>
  </si>
  <si>
    <t>B5DDDCA404</t>
  </si>
  <si>
    <t>B5DF187DDF</t>
  </si>
  <si>
    <t>5/3/25</t>
  </si>
  <si>
    <t>B5E7BDC59D</t>
  </si>
  <si>
    <t>6/3/25</t>
  </si>
  <si>
    <t>POTATURE ZOPPOLA</t>
  </si>
  <si>
    <t>B5EE3796BC</t>
  </si>
  <si>
    <t>STENDARDI</t>
  </si>
  <si>
    <t>DUE VALLI PUBBLICITA' C.F. 03367740986</t>
  </si>
  <si>
    <t>B5EE95E401</t>
  </si>
  <si>
    <t>10/3/25</t>
  </si>
  <si>
    <t>SPOSTAMENTO IMPIANTI</t>
  </si>
  <si>
    <t>B5F6E6C0DC</t>
  </si>
  <si>
    <t>SFALCIO CICLABILE CORDENONS</t>
  </si>
  <si>
    <t>B5F87867C1</t>
  </si>
  <si>
    <t>PLAFONIERE PARK OBERDAN</t>
  </si>
  <si>
    <t>B5FC9A25E2</t>
  </si>
  <si>
    <t>SPORT SYSTEM SRL C.F. 00665460267</t>
  </si>
  <si>
    <t>CANESTRI E TABELLONI</t>
  </si>
  <si>
    <t>B5FE2BDD9A</t>
  </si>
  <si>
    <t>SERRATURE E CHIAVI PARCOMETRI</t>
  </si>
  <si>
    <t>B604BF2F6A</t>
  </si>
  <si>
    <t>RICAMBI PARCOMETRI</t>
  </si>
  <si>
    <t>SISTEMAZIONE PARCHEGGIO DE MARCHI</t>
  </si>
  <si>
    <t>B610EC1248</t>
  </si>
  <si>
    <t>B610F254CD</t>
  </si>
  <si>
    <t>CONSULENZA ATTI GIURIDICI</t>
  </si>
  <si>
    <t>B611D8F9E1</t>
  </si>
  <si>
    <t xml:space="preserve">PULIZIE PARK </t>
  </si>
  <si>
    <t>B623413083</t>
  </si>
  <si>
    <t>MANUTENZIONE FONTANA CORDENONS</t>
  </si>
  <si>
    <t>PRODOTTI PER DISERBO PORCIA E FF</t>
  </si>
  <si>
    <t>PRODOTTI PER DISERBO ZOPPOLA MORTGLIANO</t>
  </si>
  <si>
    <t>B62D1EF58B</t>
  </si>
  <si>
    <t>B62CCE19B2</t>
  </si>
  <si>
    <t>TRATTORINO</t>
  </si>
  <si>
    <t>MENARDI SNC C.F. 01018670933</t>
  </si>
  <si>
    <t>B5FC2A0D6B</t>
  </si>
  <si>
    <t>AIUOLE FIUME VENETO GIRO D'ITALIA</t>
  </si>
  <si>
    <t>B632634027</t>
  </si>
  <si>
    <t>PANCHINE AUTOSTAZIONE</t>
  </si>
  <si>
    <t>PROGETTAZIONE LOGO APP</t>
  </si>
  <si>
    <t>MOVIMEDIA SRL C.F. 01656920939</t>
  </si>
  <si>
    <t>B6372849C2</t>
  </si>
  <si>
    <t>ANDRYS SRL C.F. 04070950268</t>
  </si>
  <si>
    <t>31/03/25</t>
  </si>
  <si>
    <t>B64180E532</t>
  </si>
  <si>
    <t>B646068A07</t>
  </si>
  <si>
    <t>TREEAPP</t>
  </si>
  <si>
    <t>CONSULENZA GIURIDICA</t>
  </si>
  <si>
    <t>B64673351A</t>
  </si>
  <si>
    <t>B64A7FA9D2</t>
  </si>
  <si>
    <t>RAPPRESENTANZA LEGALE</t>
  </si>
  <si>
    <t>ITALCLEAN SRL C.F. 05406680263</t>
  </si>
  <si>
    <t>B64B5BA2A0</t>
  </si>
  <si>
    <t>MANUTENZIONI VARIE IMPIANTI ELETTRICI</t>
  </si>
  <si>
    <t>B651F11080</t>
  </si>
  <si>
    <t>PUBBLICAZIONI PUBBLICITARIE</t>
  </si>
  <si>
    <t>B6522A21EE</t>
  </si>
  <si>
    <t>B65C560E7C</t>
  </si>
  <si>
    <t>ANTENNA SATELLITARE</t>
  </si>
  <si>
    <t>AUDIO VIDEO CENTER C.F. BLTMRA67S28G888W</t>
  </si>
  <si>
    <t>B65C851BE2</t>
  </si>
  <si>
    <t>B66151660F</t>
  </si>
  <si>
    <t>B666300206</t>
  </si>
  <si>
    <t>SFALCIO VERDE PUBBLICO - COMUNE DI FIUME VENETO</t>
  </si>
  <si>
    <t>VIRIDIS SOC. COOP. C.F. 01410280935</t>
  </si>
  <si>
    <t>POTATURE, AIUOLE E FIORIERE - FIUME VENETO</t>
  </si>
  <si>
    <t>B6665E6656</t>
  </si>
  <si>
    <t>REGISTRATORE DI CASSA</t>
  </si>
  <si>
    <t>SERVIZIO CLOUD</t>
  </si>
  <si>
    <t>B66FE8DF56</t>
  </si>
  <si>
    <t>B66FEDBFB4</t>
  </si>
  <si>
    <t>POTATURE E ABBATTIMENTI CORDENONS</t>
  </si>
  <si>
    <t>ASSISTENZA SALUTE E SICUREZZA</t>
  </si>
  <si>
    <t>B66FF8E36F</t>
  </si>
  <si>
    <t>B670760788</t>
  </si>
  <si>
    <t>SFALCIO CIGLI CORDENONS</t>
  </si>
  <si>
    <t>B671E20DA4</t>
  </si>
  <si>
    <t>TABLET CUP</t>
  </si>
  <si>
    <t>B67582E629</t>
  </si>
  <si>
    <t>B67699635F</t>
  </si>
  <si>
    <t>B67AAA1037</t>
  </si>
  <si>
    <t xml:space="preserve">LAVORI EDILI </t>
  </si>
  <si>
    <t>B6810B4C2F</t>
  </si>
  <si>
    <t>MANUTENZIONE DEL VERDE CORDENONS</t>
  </si>
  <si>
    <t>SMARTFOLIO</t>
  </si>
  <si>
    <t>B6877F6239</t>
  </si>
  <si>
    <t>LICENZE E SERVIZI PROTEZIONE INFORMATICA</t>
  </si>
  <si>
    <t>PASUT ALBERICO SRL UNIPERSONALE C.F. 01610070938</t>
  </si>
  <si>
    <t>SERVIZI IDRAULICI</t>
  </si>
  <si>
    <t>B698FDBC23</t>
  </si>
  <si>
    <t>B69911F784</t>
  </si>
  <si>
    <t>VENDITA PRODOTTI DI MANUTENZIONE</t>
  </si>
  <si>
    <t>B68D7E3B4A</t>
  </si>
  <si>
    <t>B69C9FE5FC</t>
  </si>
  <si>
    <t>ENDRIGO ALBERTO C.F. NDRLRT68A13G888X</t>
  </si>
  <si>
    <t>ELABORAZIONE DEL SERVIZIO DI PROGETTAZIONE RIFERITA ALLA QUALIFICAZIONE DEL CENTRO SPORTIVO DE MARCHI</t>
  </si>
  <si>
    <t>B6A31D247F</t>
  </si>
  <si>
    <t>B6A61FC389</t>
  </si>
  <si>
    <t>CARTA PARCOMETRI E STAMANTI</t>
  </si>
  <si>
    <t>B6A62A1BB0</t>
  </si>
  <si>
    <t>TAGLIANDO IGNIS</t>
  </si>
  <si>
    <t xml:space="preserve">PULIZIE STRAORDINARIE PARK </t>
  </si>
  <si>
    <t>B6A65EC35D</t>
  </si>
  <si>
    <t>B6A7E9E471</t>
  </si>
  <si>
    <t>PROGETTO VARIANTE SCALA</t>
  </si>
  <si>
    <t>30/04/25</t>
  </si>
  <si>
    <t>B6AE72FEE8</t>
  </si>
  <si>
    <t>AUTOMEZZO OMODA</t>
  </si>
  <si>
    <t>CARRARO SPA C.F. 00855070264</t>
  </si>
  <si>
    <t>B6892FAD79</t>
  </si>
  <si>
    <t>AREE VERDI E CIGLI AZZANO DECIMO</t>
  </si>
  <si>
    <t>B6B105A7F9</t>
  </si>
  <si>
    <t>PAGOPA</t>
  </si>
  <si>
    <t>B6B1532741</t>
  </si>
  <si>
    <t>ANALISI SVILUPPI AZIENDALI</t>
  </si>
  <si>
    <t>B6B17BD07C</t>
  </si>
  <si>
    <t>05/05/25</t>
  </si>
  <si>
    <t>B6C061614E</t>
  </si>
  <si>
    <t>VERNICE SEGNALETICA</t>
  </si>
  <si>
    <t>B6C98901A2</t>
  </si>
  <si>
    <t>B6CA260A97</t>
  </si>
  <si>
    <t>SCALA UFFICIO E COMPONENTI STRUTTURALI IN ACCIAIO</t>
  </si>
  <si>
    <t>CO.GE. S.R.L. C.F. 00632910931</t>
  </si>
  <si>
    <t>B6D37448E9</t>
  </si>
  <si>
    <t>SEGNALETICA STRADALE ORIZZONTALE</t>
  </si>
  <si>
    <t>LA SEGNALETICA ISHAK DI ZAROUAL FATIMA C.F. ZRLFTM68A41Z3P0V</t>
  </si>
  <si>
    <t>B6D4010B51</t>
  </si>
  <si>
    <t>PULIZIA VERDE ROVEREDO IN PIANO</t>
  </si>
  <si>
    <t>B6DB9E76F3</t>
  </si>
  <si>
    <t>ESECUZIONE SEGNALETICA STRADALE</t>
  </si>
  <si>
    <t>RCA + KASKO OMODA</t>
  </si>
  <si>
    <t>B6E4D79E55</t>
  </si>
  <si>
    <t>TAGLIANDO AUTOMEZZO</t>
  </si>
  <si>
    <t>B6E52DBF7E</t>
  </si>
  <si>
    <t>B6E54589E9</t>
  </si>
  <si>
    <t>B6E92E79E8</t>
  </si>
  <si>
    <t xml:space="preserve">SEGNALETICA STRADALE </t>
  </si>
  <si>
    <t>SEGNALETICA CILIENSE SRLS C.F. 04262670278</t>
  </si>
  <si>
    <t>B6ED63A8AE</t>
  </si>
  <si>
    <t>SFACIO CIGLI COMUNE DI FONTANAFREDDA</t>
  </si>
  <si>
    <t>B6F326EF4F</t>
  </si>
  <si>
    <t>LAVORI EDILI PER ALLACCIAMENTI PARK MARCO POLO</t>
  </si>
  <si>
    <t>SFALCIO ARGINE FIUME VENETO</t>
  </si>
  <si>
    <t>B6F873338E</t>
  </si>
  <si>
    <t>SEGNALETICA VERTICALE E COMPLEMENTARE</t>
  </si>
  <si>
    <t>B6F88EE122</t>
  </si>
  <si>
    <t>B6FE80ADB9</t>
  </si>
  <si>
    <t>MAZZARO EMANUELE C.F. MZZMNL78L28D325C</t>
  </si>
  <si>
    <t>B702E0C370</t>
  </si>
  <si>
    <t>VALUTAZIONE RISCHIO RUMORE E VIBRAZIONI</t>
  </si>
  <si>
    <t>BRUSTOLIN GIORGIO C.F. BRSGRG73S30Z347I</t>
  </si>
  <si>
    <t>VALUTAZIONE FATTIBILITA' PARK VALLONA</t>
  </si>
  <si>
    <t>B7036FC38E</t>
  </si>
  <si>
    <t>B71239FAEB</t>
  </si>
  <si>
    <t>REDAZIONE GIURIDIZO DI STIMA</t>
  </si>
  <si>
    <t>ABBONAMENTO RIVISTA</t>
  </si>
  <si>
    <t>LAVORI EDILI PARK VALLONA</t>
  </si>
  <si>
    <t>IL SOLE 24 ORE SPA C.F. 00777910159</t>
  </si>
  <si>
    <t>B718560635</t>
  </si>
  <si>
    <t>B71869A953</t>
  </si>
  <si>
    <t>B71D232B19</t>
  </si>
  <si>
    <t>CENTRALE IMPIANTO ANTINCENDIO DON BOSCO</t>
  </si>
  <si>
    <t>30/05/25</t>
  </si>
  <si>
    <t>B720D99053</t>
  </si>
  <si>
    <t>TELECAMERA OBERDAN</t>
  </si>
  <si>
    <t>B72C1FFEE6</t>
  </si>
  <si>
    <t>SENSORI CIRCONTROL</t>
  </si>
  <si>
    <t>CIRCONTROL SA C.F. A61440053</t>
  </si>
  <si>
    <t>ELETTROMAGNETI PARK CANDIANI</t>
  </si>
  <si>
    <t>B72C86FEDF</t>
  </si>
  <si>
    <t>B73511314C</t>
  </si>
  <si>
    <t>SEGNALETICA ORIZZONTALE</t>
  </si>
  <si>
    <t>B73B2542F3</t>
  </si>
  <si>
    <t>RIPARAZIONE SERRATURA</t>
  </si>
  <si>
    <t>NT SOLUZIONI METALLICHE DI NADALIN TIZIANO C.F.  NDLTZN54B06G888K</t>
  </si>
  <si>
    <t>B743969C15</t>
  </si>
  <si>
    <t>RILEVATORE PRESENZE</t>
  </si>
  <si>
    <t>B74453EFB0</t>
  </si>
  <si>
    <t>PANNELLI INDICAZIONE ASSEMBLEA</t>
  </si>
  <si>
    <t>B7477B00AD</t>
  </si>
  <si>
    <t>SFALCIO CIGLI ERTO E CASSO</t>
  </si>
  <si>
    <t>VALCELLINA COOPERATIVA C.F. 00626140933</t>
  </si>
  <si>
    <t>B74B212E7D</t>
  </si>
  <si>
    <t>KIT RETROFIT SPAZIO</t>
  </si>
  <si>
    <t>B75E7F7A28</t>
  </si>
  <si>
    <t>ABBATTIMENTI E POTATURE ROVEREDO</t>
  </si>
  <si>
    <t>B75E947F6D</t>
  </si>
  <si>
    <t>B76501FDFB</t>
  </si>
  <si>
    <t>STUDIO FATTIBILITA' PARK VALLONA A RASO</t>
  </si>
  <si>
    <t>B7697E9BFD</t>
  </si>
  <si>
    <t>B76C40C839</t>
  </si>
  <si>
    <t>TAGLIANDO SWIFT</t>
  </si>
  <si>
    <t>TELEFONI SAMSUNG S25</t>
  </si>
  <si>
    <t>B76D605D15</t>
  </si>
  <si>
    <t>B771930AD9</t>
  </si>
  <si>
    <t>B771FE0FA1</t>
  </si>
  <si>
    <t>TINTEGGIATURA DE MARCHI</t>
  </si>
  <si>
    <t>DELLE VEDOVE STEFANO C.F. DLLSFN72B22G888O</t>
  </si>
  <si>
    <t>30/06/24</t>
  </si>
  <si>
    <t>30/06/25</t>
  </si>
  <si>
    <t>INSTALLAZIONE PROIETTORE</t>
  </si>
  <si>
    <t>B77FADF84A</t>
  </si>
  <si>
    <t>22/02/25</t>
  </si>
  <si>
    <t>B78F8454B6</t>
  </si>
  <si>
    <t>MANUTENZIONE INFISSI DE MARCHI</t>
  </si>
  <si>
    <t>B796195CCC</t>
  </si>
  <si>
    <t>SERVIZIO PARKFOLIO TRAMONTI DI SOPRA</t>
  </si>
  <si>
    <t>B796C33FC2</t>
  </si>
  <si>
    <t>POLIZZA ALY452</t>
  </si>
  <si>
    <t>TRATTORINO KUBOTA</t>
  </si>
  <si>
    <t>CONDIZIONATORE OBERDAN</t>
  </si>
  <si>
    <t>B79CD29389</t>
  </si>
  <si>
    <t>I.T.I. DI TURRIN S. &amp; C. SNC C.F. 00114410939</t>
  </si>
  <si>
    <t>B79CE94F14</t>
  </si>
  <si>
    <t>ORDINE CARTA STAMPANTI</t>
  </si>
  <si>
    <t>B79D124C6E</t>
  </si>
  <si>
    <t>B79E4CC4FA</t>
  </si>
  <si>
    <t>TABLET</t>
  </si>
  <si>
    <t>B7A2327A0E</t>
  </si>
  <si>
    <t>LICENZA INSERIMENTO NUOVO COMUNE</t>
  </si>
  <si>
    <t>B7AA607A6E</t>
  </si>
  <si>
    <t>B7AA5CB8EB</t>
  </si>
  <si>
    <t>CARTELLI INDICAZIONE POZZE SMERALDINE</t>
  </si>
  <si>
    <t>M.E. SCIAN SNC C.F. 01034990935</t>
  </si>
  <si>
    <t>SOFFIATORE A PISTOLA</t>
  </si>
  <si>
    <t>B7AA900E6C</t>
  </si>
  <si>
    <t>TELECAMERA AUTOSTAZIONE</t>
  </si>
  <si>
    <t>B7ACD96F7D</t>
  </si>
  <si>
    <t>MANUTENZIONI VARIE CORTE DEL BOSCO</t>
  </si>
  <si>
    <t>B7AE9EA00C</t>
  </si>
  <si>
    <t>RICAMBI BICICLETTE</t>
  </si>
  <si>
    <t>TAGLIANDI AUTOMEZZI E  MATERIALE DI CONSUMO MANUTENZIONE DEL VERDE</t>
  </si>
  <si>
    <t>B7B1FEC19F</t>
  </si>
  <si>
    <t>B7B24B32DF</t>
  </si>
  <si>
    <t>B7B9CC9BF6</t>
  </si>
  <si>
    <t>AUTOMEZZO CITROEN C3</t>
  </si>
  <si>
    <t>B7C98DE24A</t>
  </si>
  <si>
    <t>Studio fattibilità park multipiano area Magazzino Comunale di Pordenone</t>
  </si>
  <si>
    <t>SFALCIO ROVEREDO IN PIANO</t>
  </si>
  <si>
    <t>B7CA5048BC</t>
  </si>
  <si>
    <t>SOSTITUZIONE VETRATE PARK CANDIANI</t>
  </si>
  <si>
    <t>SIGILLATURA VETRATA PARK DANTE</t>
  </si>
  <si>
    <t>B7CAB32240</t>
  </si>
  <si>
    <t>MANUTENZIONE IMPIANTO FABBRICATORE GHIACCIO</t>
  </si>
  <si>
    <t>B7CF7FBFB4</t>
  </si>
  <si>
    <t>B7CB13369E</t>
  </si>
  <si>
    <t>B7D2272ABE</t>
  </si>
  <si>
    <t>BUSTE DI SICUREZZA PER MONETE</t>
  </si>
  <si>
    <t>RCA CITRONE C3</t>
  </si>
  <si>
    <t>B7D66DD097</t>
  </si>
  <si>
    <t>B7D673BE25</t>
  </si>
  <si>
    <t>AUTOESPURGO MOSCETTA SRL C.F. 00569930936</t>
  </si>
  <si>
    <t>PANNELLI PVC DE MARCHI</t>
  </si>
  <si>
    <t>PULIZIA CADITOIE PARK OBERDAN</t>
  </si>
  <si>
    <t>MANUTENZIONE IMPIANTO SPRINKLER CANDIANI</t>
  </si>
  <si>
    <t>B7D6958C98</t>
  </si>
  <si>
    <t>B7D6A028E3</t>
  </si>
  <si>
    <t>B7D6AE3292</t>
  </si>
  <si>
    <t>B7D71D2B56</t>
  </si>
  <si>
    <t>B7DC42C0C4</t>
  </si>
  <si>
    <t>MANUTENZIONE DEL VERDE COMUNE DI ZOPPOLA</t>
  </si>
  <si>
    <t>MANUTENZIONE DEL VERDE FIUME VENETO</t>
  </si>
  <si>
    <t>B7DC56FB4D</t>
  </si>
  <si>
    <t>PUBBLICAZIONE FELIX</t>
  </si>
  <si>
    <t xml:space="preserve">CENTRO STUDI INDUSTRIA FELIX SRL C.F. 08244210723 </t>
  </si>
  <si>
    <t>B7DF44A5E5</t>
  </si>
  <si>
    <t>RIPRISTINO MARCIAPIEDI AUTOSTAZIONE</t>
  </si>
  <si>
    <t>B7DFAAA8A9</t>
  </si>
  <si>
    <t>B7E993D4B8</t>
  </si>
  <si>
    <t>FORNITURA E POSA DI LAMIERE PIEGATE</t>
  </si>
  <si>
    <t>B7EA724DB0</t>
  </si>
  <si>
    <t>MANUTENZIONE STRAOR.GRUPPO ELETTROGENO</t>
  </si>
  <si>
    <t>ENELUCE DI MINISINI RENATO C.F.MNSRNT51P14C885M</t>
  </si>
  <si>
    <t>B7EBBEC3E7</t>
  </si>
  <si>
    <t>MANUTENZIONE TELEFONO</t>
  </si>
  <si>
    <t>B7F0A0EE10</t>
  </si>
  <si>
    <t>B7F1A659FD</t>
  </si>
  <si>
    <t>ABBATTIMENTO PIANTA</t>
  </si>
  <si>
    <t>MANUTENZIONE VERDE CORDENONS</t>
  </si>
  <si>
    <t>B7FE0CB33B</t>
  </si>
  <si>
    <t>RIPARAZIONE INFILTRAZIONI COPERTURA AUTOSTAZIONE</t>
  </si>
  <si>
    <t>B808D927CD</t>
  </si>
  <si>
    <t>CANVASS SRL C.F. 00775070303</t>
  </si>
  <si>
    <t>B80C24FD2C</t>
  </si>
  <si>
    <t>SOFTWARE RILAVAZIONE PRESENZE E GESTIONE SCADENZE</t>
  </si>
  <si>
    <t>CENTRO PAGHE UDINE SRL C.F. 01864040306</t>
  </si>
  <si>
    <t>B80C9F7E9D</t>
  </si>
  <si>
    <t>B80EE912FF</t>
  </si>
  <si>
    <t>27/08/25</t>
  </si>
  <si>
    <t>AUTOFFICINA CORDENONESE DI CIMOLAI &amp; C. SNC C.F. 00410220933</t>
  </si>
  <si>
    <t>SFALCIO AREE VERDI ROVEREDO IN PIANO</t>
  </si>
  <si>
    <t>POTATURE FIUME VENETO</t>
  </si>
  <si>
    <t>B80FCAE888</t>
  </si>
  <si>
    <t>B80FDE6A00</t>
  </si>
  <si>
    <t>B80FE6C895</t>
  </si>
  <si>
    <t>POTATURE ROVEREDO</t>
  </si>
  <si>
    <t>B811C632E6</t>
  </si>
  <si>
    <t>SFALCIO DE MARCHI</t>
  </si>
  <si>
    <t>B81C97555D</t>
  </si>
  <si>
    <t>B81D170B4B</t>
  </si>
  <si>
    <t>B81FE52526</t>
  </si>
  <si>
    <t>ASSISTENZA GIURIDICA ATTI</t>
  </si>
  <si>
    <t>B825CDEAEA</t>
  </si>
  <si>
    <t>MERCEDES</t>
  </si>
  <si>
    <t>B82B34EF83</t>
  </si>
  <si>
    <t xml:space="preserve">ABBONAMENTO IL GAZZETTINO </t>
  </si>
  <si>
    <t>IMPORTAZIONE ARCHIVI GORIZIA</t>
  </si>
  <si>
    <t>B82B43F667</t>
  </si>
  <si>
    <t>GOMME TRACCIALINEE</t>
  </si>
  <si>
    <t>B83183324B</t>
  </si>
  <si>
    <t>B8382F7D5C</t>
  </si>
  <si>
    <t>B838FA3268</t>
  </si>
  <si>
    <t>B83C4DEFBF</t>
  </si>
  <si>
    <t>C.M.C. SRL C.F. 02927020137</t>
  </si>
  <si>
    <t>RICAMBI TRACCIALINEE</t>
  </si>
  <si>
    <t>B83D36F507</t>
  </si>
  <si>
    <t>RCA TRATTORINO</t>
  </si>
  <si>
    <t>B841243DF4</t>
  </si>
  <si>
    <t>B8412DDD0A</t>
  </si>
  <si>
    <t>ADEGUAMENTO SICUREZZA SISTEMA INFORMATICO</t>
  </si>
  <si>
    <t>B846372CA1</t>
  </si>
  <si>
    <t>AVVITATORE</t>
  </si>
  <si>
    <t>B8476B1E84</t>
  </si>
  <si>
    <t>B84E3938E0</t>
  </si>
  <si>
    <t>CAMBIO TARIFFE CODROIPO</t>
  </si>
  <si>
    <t>B8524D8595</t>
  </si>
  <si>
    <t>B858D4E9C6</t>
  </si>
  <si>
    <t>PULIZIE PARK</t>
  </si>
  <si>
    <t>B8658E2942</t>
  </si>
  <si>
    <t>CHIAVI PARCOMETRI</t>
  </si>
  <si>
    <t>B86594F337</t>
  </si>
  <si>
    <t>SPECIAL FORCES SRL C.F. 01482100938</t>
  </si>
  <si>
    <t>BERRETTI INVERNALI AUSILIARI</t>
  </si>
  <si>
    <t>B86A87866B</t>
  </si>
  <si>
    <t>TAPPEZZERIA G.F. DI GASPARDO FABIO C.F. GSPFBA66T23G888H</t>
  </si>
  <si>
    <t>SEDILE AUTOMEZZO</t>
  </si>
  <si>
    <t>B86CF774A7</t>
  </si>
  <si>
    <t>RINFRESCO</t>
  </si>
  <si>
    <t>B870DB7375</t>
  </si>
  <si>
    <t>B8731D0D5C</t>
  </si>
  <si>
    <t>01/10/25</t>
  </si>
  <si>
    <t>PERNOTTAMENTO</t>
  </si>
  <si>
    <t>BROCHURE</t>
  </si>
  <si>
    <t>LAGUNA SAS DI M.L. BONACINI &amp; C. C.F.  01327620934</t>
  </si>
  <si>
    <t>B878CF21E6</t>
  </si>
  <si>
    <t>B878DC827F</t>
  </si>
  <si>
    <t>PANIFICIO FOLLADOR C.F. FLLNTN68L20G888U</t>
  </si>
  <si>
    <t>CONSULENZA GIURIDICA SACILE</t>
  </si>
  <si>
    <t xml:space="preserve">	B883A7D836</t>
  </si>
  <si>
    <t>FARETTI PER ILLUMINAZIONE</t>
  </si>
  <si>
    <t>CAPPELLINI INVERNALI AUSILIARI</t>
  </si>
  <si>
    <t>B899017E3A</t>
  </si>
  <si>
    <t>B898FE4427</t>
  </si>
  <si>
    <t>B898FA1CDA</t>
  </si>
  <si>
    <t>CENTRO DI MEDICINA C.F. 03438220265</t>
  </si>
  <si>
    <t>B87ED027DA</t>
  </si>
  <si>
    <t>B8A02948C9</t>
  </si>
  <si>
    <t>SOFFIATORE</t>
  </si>
  <si>
    <t>B8A5D8FD1F</t>
  </si>
  <si>
    <t>SMALTIMENTO RAMAGLIE</t>
  </si>
  <si>
    <t>B8C80A662C</t>
  </si>
  <si>
    <t>MANUTENZIONE DEL VERDE</t>
  </si>
  <si>
    <t>B8CB3F1A36</t>
  </si>
  <si>
    <t>MANUTENZIONE FIORIERE FIUME VENETO</t>
  </si>
  <si>
    <t>GIUBBOTTI ACCERTATORI</t>
  </si>
  <si>
    <t>B8DE8E4E2A</t>
  </si>
  <si>
    <t>B8D65028E3</t>
  </si>
  <si>
    <t>B8EEE62875</t>
  </si>
  <si>
    <t>PUBBLICAZIONI</t>
  </si>
  <si>
    <t>B8EF4EF05F</t>
  </si>
  <si>
    <t>B8FE6B00CA</t>
  </si>
  <si>
    <t>PIASTRE PARCOMETRI</t>
  </si>
  <si>
    <t>DECESPUGLIAMENTO MARCIAPIEDI FONTANAFREDDA</t>
  </si>
  <si>
    <t>B93284DC27</t>
  </si>
  <si>
    <t>B938DBC0D0</t>
  </si>
  <si>
    <t>SOSTITUZIONE PNEUMATICI</t>
  </si>
  <si>
    <t>SUPERMERCATI VISOTTO SRL C.F. 00321150260</t>
  </si>
  <si>
    <t>PACCHI NATALIZI</t>
  </si>
  <si>
    <t>B94268992C</t>
  </si>
  <si>
    <t>ELETTROSYSTEM SRL C.F. 01700950932</t>
  </si>
  <si>
    <t>RIPARAZIONE ANTIFURTO DE MARCHI</t>
  </si>
  <si>
    <t>B943A71687</t>
  </si>
  <si>
    <t>B946F9728F</t>
  </si>
  <si>
    <t xml:space="preserve">RC PATRIMONIALE </t>
  </si>
  <si>
    <t>B96A4CDFCF</t>
  </si>
  <si>
    <t>B96A1FFF4C</t>
  </si>
  <si>
    <t>AUTOMEZZI FIAT DOBLO'</t>
  </si>
  <si>
    <t>B98C1A0D31</t>
  </si>
  <si>
    <t xml:space="preserve">RCA </t>
  </si>
  <si>
    <t>B9926F8EDB</t>
  </si>
  <si>
    <t>LOMBARDI NICOLA C.F. LMBNLN61D04G086E</t>
  </si>
  <si>
    <t>COLLA PER AFFISSIONI</t>
  </si>
  <si>
    <t>B9B85A53E9</t>
  </si>
  <si>
    <t>ASSICURAZIONE RCA FX699EE</t>
  </si>
  <si>
    <t>ASSICURAZIONE RCA GJ188AK</t>
  </si>
  <si>
    <t>B9C025F162</t>
  </si>
  <si>
    <t>B9C03EFB76</t>
  </si>
  <si>
    <t>5/5/25</t>
  </si>
  <si>
    <t>17/2/25</t>
  </si>
  <si>
    <t>24/25</t>
  </si>
  <si>
    <t>STUDIO TECNICO TESOLIN E ASS. C.F. 01429680935</t>
  </si>
  <si>
    <t>CED DIGITAL &amp; SERVIZI SRL C.F. 11476541005</t>
  </si>
  <si>
    <t xml:space="preserve">Contratti di forniture, beni e servizi
Anno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</si>
</sst>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theme="1"/>
      <name val="Garamond"/>
      <family val="1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22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Tahoma"/>
      <family val="2"/>
    </font>
    <font>
      <sz val="11"/>
      <color rgb="FF00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60">
    <xf numFmtId="0" fontId="0" fillId="0" borderId="0" xfId="0"/>
    <xf numFmtId="4" fontId="23" fillId="25" borderId="5" xfId="0" applyNumberFormat="1" applyFont="1" applyFill="1" applyBorder="1" applyAlignment="1">
      <alignment vertical="center" wrapText="1"/>
    </xf>
    <xf numFmtId="4" fontId="24" fillId="25" borderId="5" xfId="0" applyNumberFormat="1" applyFont="1" applyFill="1" applyBorder="1" applyAlignment="1">
      <alignment horizontal="right" vertical="center" wrapText="1"/>
    </xf>
    <xf numFmtId="164" fontId="24" fillId="25" borderId="5" xfId="0" applyNumberFormat="1" applyFont="1" applyFill="1" applyBorder="1" applyAlignment="1">
      <alignment horizontal="center" vertical="center" wrapText="1"/>
    </xf>
    <xf numFmtId="49" fontId="0" fillId="25" borderId="5" xfId="0" applyNumberFormat="1" applyFill="1" applyBorder="1" applyAlignment="1">
      <alignment vertical="center" wrapText="1"/>
    </xf>
    <xf numFmtId="0" fontId="0" fillId="25" borderId="5" xfId="0" applyFill="1" applyBorder="1" applyAlignment="1">
      <alignment vertical="center" wrapText="1"/>
    </xf>
    <xf numFmtId="4" fontId="0" fillId="25" borderId="5" xfId="0" applyNumberFormat="1" applyFill="1" applyBorder="1" applyAlignment="1">
      <alignment vertical="center" wrapText="1"/>
    </xf>
    <xf numFmtId="164" fontId="26" fillId="25" borderId="5" xfId="0" applyNumberFormat="1" applyFont="1" applyFill="1" applyBorder="1" applyAlignment="1">
      <alignment horizontal="center" vertical="center" wrapText="1"/>
    </xf>
    <xf numFmtId="0" fontId="26" fillId="25" borderId="5" xfId="0" applyFont="1" applyFill="1" applyBorder="1" applyAlignment="1">
      <alignment vertical="center" wrapText="1"/>
    </xf>
    <xf numFmtId="0" fontId="0" fillId="25" borderId="5" xfId="0" applyFill="1" applyBorder="1" applyAlignment="1">
      <alignment horizontal="center" vertical="center"/>
    </xf>
    <xf numFmtId="0" fontId="0" fillId="25" borderId="5" xfId="0" applyFill="1" applyBorder="1" applyAlignment="1">
      <alignment vertical="center"/>
    </xf>
    <xf numFmtId="0" fontId="0" fillId="25" borderId="5" xfId="0" applyFill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26" fillId="0" borderId="5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4" fontId="23" fillId="0" borderId="5" xfId="0" applyNumberFormat="1" applyFont="1" applyBorder="1" applyAlignment="1">
      <alignment vertical="center" wrapText="1"/>
    </xf>
    <xf numFmtId="49" fontId="23" fillId="0" borderId="5" xfId="0" applyNumberFormat="1" applyFont="1" applyBorder="1" applyAlignment="1">
      <alignment horizontal="center" vertical="center" wrapText="1"/>
    </xf>
    <xf numFmtId="4" fontId="0" fillId="0" borderId="5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9" fillId="0" borderId="5" xfId="0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9" fontId="23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49" fontId="26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49" fontId="23" fillId="0" borderId="5" xfId="0" applyNumberFormat="1" applyFont="1" applyBorder="1" applyAlignment="1">
      <alignment horizontal="left" vertical="center" wrapText="1"/>
    </xf>
    <xf numFmtId="0" fontId="28" fillId="0" borderId="5" xfId="0" applyFont="1" applyBorder="1" applyAlignment="1">
      <alignment vertical="center" wrapText="1"/>
    </xf>
    <xf numFmtId="4" fontId="21" fillId="0" borderId="5" xfId="0" applyNumberFormat="1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center" vertical="center" wrapText="1"/>
    </xf>
    <xf numFmtId="4" fontId="23" fillId="0" borderId="5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" fontId="26" fillId="0" borderId="5" xfId="0" applyNumberFormat="1" applyFont="1" applyBorder="1" applyAlignment="1">
      <alignment horizontal="right" vertical="center" wrapText="1"/>
    </xf>
    <xf numFmtId="164" fontId="0" fillId="0" borderId="5" xfId="0" applyNumberFormat="1" applyBorder="1" applyAlignment="1">
      <alignment horizontal="center" vertical="center" wrapText="1"/>
    </xf>
    <xf numFmtId="4" fontId="0" fillId="0" borderId="5" xfId="0" applyNumberFormat="1" applyBorder="1" applyAlignment="1">
      <alignment horizontal="right" vertical="center" wrapText="1"/>
    </xf>
    <xf numFmtId="4" fontId="0" fillId="0" borderId="5" xfId="0" applyNumberFormat="1" applyBorder="1" applyAlignment="1">
      <alignment vertical="center"/>
    </xf>
    <xf numFmtId="49" fontId="27" fillId="0" borderId="5" xfId="0" applyNumberFormat="1" applyFont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28" fillId="25" borderId="12" xfId="0" applyFont="1" applyFill="1" applyBorder="1" applyAlignment="1">
      <alignment vertical="center" wrapText="1"/>
    </xf>
    <xf numFmtId="0" fontId="28" fillId="0" borderId="0" xfId="0" applyFont="1" applyAlignment="1">
      <alignment horizontal="center" vertical="center"/>
    </xf>
    <xf numFmtId="4" fontId="12" fillId="0" borderId="5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164" fontId="24" fillId="0" borderId="5" xfId="0" quotePrefix="1" applyNumberFormat="1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vertical="center" wrapText="1"/>
    </xf>
    <xf numFmtId="4" fontId="7" fillId="0" borderId="0" xfId="0" applyNumberFormat="1" applyFont="1" applyAlignment="1">
      <alignment vertical="center"/>
    </xf>
    <xf numFmtId="0" fontId="25" fillId="0" borderId="11" xfId="0" applyFont="1" applyBorder="1" applyAlignment="1">
      <alignment horizontal="center" vertical="center" wrapText="1"/>
    </xf>
  </cellXfs>
  <cellStyles count="42">
    <cellStyle name="20% - Colore 1 2" xfId="7" xr:uid="{00000000-0005-0000-0000-000000000000}"/>
    <cellStyle name="20% - Colore 2 2" xfId="8" xr:uid="{00000000-0005-0000-0000-000001000000}"/>
    <cellStyle name="20% - Colore 3 2" xfId="9" xr:uid="{00000000-0005-0000-0000-000002000000}"/>
    <cellStyle name="20% - Colore 4 2" xfId="10" xr:uid="{00000000-0005-0000-0000-000003000000}"/>
    <cellStyle name="20% - Colore 5" xfId="6" builtinId="46" customBuiltin="1"/>
    <cellStyle name="20% - Colore 6 2" xfId="11" xr:uid="{00000000-0005-0000-0000-000005000000}"/>
    <cellStyle name="40% - Colore 1 2" xfId="12" xr:uid="{00000000-0005-0000-0000-000006000000}"/>
    <cellStyle name="40% - Colore 2" xfId="4" builtinId="35" customBuiltin="1"/>
    <cellStyle name="40% - Colore 3 2" xfId="13" xr:uid="{00000000-0005-0000-0000-000008000000}"/>
    <cellStyle name="40% - Colore 4 2" xfId="14" xr:uid="{00000000-0005-0000-0000-000009000000}"/>
    <cellStyle name="40% - Colore 5 2" xfId="15" xr:uid="{00000000-0005-0000-0000-00000A000000}"/>
    <cellStyle name="40% - Colore 6 2" xfId="16" xr:uid="{00000000-0005-0000-0000-00000B000000}"/>
    <cellStyle name="60% - Colore 1 2" xfId="17" xr:uid="{00000000-0005-0000-0000-00000C000000}"/>
    <cellStyle name="60% - Colore 2 2" xfId="18" xr:uid="{00000000-0005-0000-0000-00000D000000}"/>
    <cellStyle name="60% - Colore 3 2" xfId="19" xr:uid="{00000000-0005-0000-0000-00000E000000}"/>
    <cellStyle name="60% - Colore 4 2" xfId="20" xr:uid="{00000000-0005-0000-0000-00000F000000}"/>
    <cellStyle name="60% - Colore 5 2" xfId="21" xr:uid="{00000000-0005-0000-0000-000010000000}"/>
    <cellStyle name="60% - Colore 6 2" xfId="22" xr:uid="{00000000-0005-0000-0000-000011000000}"/>
    <cellStyle name="Calcolo 2" xfId="23" xr:uid="{00000000-0005-0000-0000-000012000000}"/>
    <cellStyle name="Cella collegata 2" xfId="24" xr:uid="{00000000-0005-0000-0000-000013000000}"/>
    <cellStyle name="Cella da controllare" xfId="1" builtinId="23" customBuiltin="1"/>
    <cellStyle name="Colore 1 2" xfId="25" xr:uid="{00000000-0005-0000-0000-000015000000}"/>
    <cellStyle name="Colore 2 2" xfId="26" xr:uid="{00000000-0005-0000-0000-000016000000}"/>
    <cellStyle name="Colore 3 2" xfId="27" xr:uid="{00000000-0005-0000-0000-000017000000}"/>
    <cellStyle name="Colore 4 2" xfId="28" xr:uid="{00000000-0005-0000-0000-000018000000}"/>
    <cellStyle name="Colore 5" xfId="5" builtinId="45" customBuiltin="1"/>
    <cellStyle name="Colore 6 2" xfId="29" xr:uid="{00000000-0005-0000-0000-00001A000000}"/>
    <cellStyle name="Input 2" xfId="30" xr:uid="{00000000-0005-0000-0000-00001B000000}"/>
    <cellStyle name="Neutrale 2" xfId="31" xr:uid="{00000000-0005-0000-0000-00001C000000}"/>
    <cellStyle name="Normale" xfId="0" builtinId="0"/>
    <cellStyle name="Nota 2" xfId="32" xr:uid="{00000000-0005-0000-0000-00001E000000}"/>
    <cellStyle name="Output 2" xfId="33" xr:uid="{00000000-0005-0000-0000-00001F000000}"/>
    <cellStyle name="Testo avviso" xfId="2" builtinId="11" customBuiltin="1"/>
    <cellStyle name="Testo descrittivo" xfId="3" builtinId="53" customBuiltin="1"/>
    <cellStyle name="Titolo 1 2" xfId="35" xr:uid="{00000000-0005-0000-0000-000022000000}"/>
    <cellStyle name="Titolo 2 2" xfId="36" xr:uid="{00000000-0005-0000-0000-000023000000}"/>
    <cellStyle name="Titolo 3 2" xfId="37" xr:uid="{00000000-0005-0000-0000-000024000000}"/>
    <cellStyle name="Titolo 4 2" xfId="38" xr:uid="{00000000-0005-0000-0000-000025000000}"/>
    <cellStyle name="Titolo 5" xfId="34" xr:uid="{00000000-0005-0000-0000-000026000000}"/>
    <cellStyle name="Totale 2" xfId="39" xr:uid="{00000000-0005-0000-0000-000027000000}"/>
    <cellStyle name="Valore non valido 2" xfId="40" xr:uid="{00000000-0005-0000-0000-000028000000}"/>
    <cellStyle name="Valore valido 2" xfId="41" xr:uid="{00000000-0005-0000-0000-000029000000}"/>
  </cellStyles>
  <dxfs count="0"/>
  <tableStyles count="0" defaultTableStyle="TableStyleMedium2" defaultPivotStyle="PivotStyleLight16"/>
  <colors>
    <mruColors>
      <color rgb="FFFF00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CBC2F-03FA-4E72-A8F8-1030E00CB70E}">
  <sheetPr>
    <pageSetUpPr fitToPage="1"/>
  </sheetPr>
  <dimension ref="A1:K255"/>
  <sheetViews>
    <sheetView tabSelected="1" zoomScale="90" zoomScaleNormal="90" workbookViewId="0">
      <selection activeCell="A2" sqref="A2"/>
    </sheetView>
  </sheetViews>
  <sheetFormatPr defaultColWidth="33.5703125" defaultRowHeight="15" x14ac:dyDescent="0.25"/>
  <cols>
    <col min="1" max="1" width="26.7109375" style="20" customWidth="1"/>
    <col min="2" max="2" width="24.5703125" style="21" customWidth="1"/>
    <col min="3" max="3" width="41.7109375" style="21" customWidth="1"/>
    <col min="4" max="4" width="22.42578125" style="21" customWidth="1"/>
    <col min="5" max="6" width="45.7109375" style="22" customWidth="1"/>
    <col min="7" max="7" width="16.140625" style="37" customWidth="1"/>
    <col min="8" max="9" width="14" style="37" customWidth="1"/>
    <col min="10" max="10" width="16.42578125" style="37" customWidth="1"/>
    <col min="11" max="11" width="33.5703125" style="23"/>
    <col min="12" max="16384" width="33.5703125" style="22"/>
  </cols>
  <sheetData>
    <row r="1" spans="1:11" ht="91.15" customHeight="1" x14ac:dyDescent="0.25">
      <c r="C1" s="59" t="s">
        <v>649</v>
      </c>
      <c r="D1" s="59"/>
      <c r="E1" s="59"/>
      <c r="F1" s="59"/>
      <c r="G1" s="59"/>
      <c r="H1" s="59"/>
      <c r="I1" s="59"/>
      <c r="J1" s="59"/>
    </row>
    <row r="2" spans="1:11" s="20" customFormat="1" ht="60" customHeight="1" x14ac:dyDescent="0.25">
      <c r="A2" s="24"/>
      <c r="B2" s="25" t="s">
        <v>5</v>
      </c>
      <c r="C2" s="25" t="s">
        <v>3</v>
      </c>
      <c r="D2" s="26" t="s">
        <v>2</v>
      </c>
      <c r="E2" s="27" t="s">
        <v>0</v>
      </c>
      <c r="F2" s="27" t="s">
        <v>1</v>
      </c>
      <c r="G2" s="40" t="s">
        <v>6</v>
      </c>
      <c r="H2" s="25" t="s">
        <v>7</v>
      </c>
      <c r="I2" s="25" t="s">
        <v>8</v>
      </c>
      <c r="J2" s="40" t="s">
        <v>4</v>
      </c>
      <c r="K2" s="28"/>
    </row>
    <row r="3" spans="1:11" s="20" customFormat="1" ht="30" customHeight="1" x14ac:dyDescent="0.25">
      <c r="A3" s="16" t="s">
        <v>124</v>
      </c>
      <c r="B3" s="18" t="s">
        <v>9</v>
      </c>
      <c r="C3" s="38" t="s">
        <v>126</v>
      </c>
      <c r="D3" s="34" t="s">
        <v>10</v>
      </c>
      <c r="E3" s="12" t="s">
        <v>12</v>
      </c>
      <c r="F3" s="12" t="s">
        <v>12</v>
      </c>
      <c r="G3" s="54">
        <v>8440</v>
      </c>
      <c r="H3" s="18" t="s">
        <v>128</v>
      </c>
      <c r="I3" s="18" t="s">
        <v>352</v>
      </c>
      <c r="J3" s="54">
        <f>199+8440</f>
        <v>8639</v>
      </c>
      <c r="K3" s="28"/>
    </row>
    <row r="4" spans="1:11" s="20" customFormat="1" ht="30" customHeight="1" x14ac:dyDescent="0.25">
      <c r="A4" s="16" t="s">
        <v>127</v>
      </c>
      <c r="B4" s="29" t="s">
        <v>9</v>
      </c>
      <c r="C4" s="30" t="s">
        <v>125</v>
      </c>
      <c r="D4" s="14" t="s">
        <v>10</v>
      </c>
      <c r="E4" s="10" t="s">
        <v>31</v>
      </c>
      <c r="F4" s="10" t="s">
        <v>31</v>
      </c>
      <c r="G4" s="41">
        <v>700</v>
      </c>
      <c r="H4" s="42">
        <v>45659</v>
      </c>
      <c r="I4" s="42">
        <v>45716</v>
      </c>
      <c r="J4" s="41">
        <v>700</v>
      </c>
      <c r="K4" s="28"/>
    </row>
    <row r="5" spans="1:11" s="23" customFormat="1" ht="30" customHeight="1" x14ac:dyDescent="0.25">
      <c r="A5" s="16" t="s">
        <v>130</v>
      </c>
      <c r="B5" s="15" t="s">
        <v>9</v>
      </c>
      <c r="C5" s="15" t="s">
        <v>129</v>
      </c>
      <c r="D5" s="31" t="s">
        <v>10</v>
      </c>
      <c r="E5" s="13" t="s">
        <v>20</v>
      </c>
      <c r="F5" s="13" t="s">
        <v>20</v>
      </c>
      <c r="G5" s="41">
        <v>100</v>
      </c>
      <c r="H5" s="42">
        <v>45660</v>
      </c>
      <c r="I5" s="42">
        <v>45747</v>
      </c>
      <c r="J5" s="41">
        <v>1000</v>
      </c>
    </row>
    <row r="6" spans="1:11" s="23" customFormat="1" ht="30" customHeight="1" x14ac:dyDescent="0.25">
      <c r="A6" s="16" t="s">
        <v>131</v>
      </c>
      <c r="B6" s="15" t="s">
        <v>9</v>
      </c>
      <c r="C6" s="15" t="s">
        <v>66</v>
      </c>
      <c r="D6" s="31" t="s">
        <v>10</v>
      </c>
      <c r="E6" s="19" t="s">
        <v>33</v>
      </c>
      <c r="F6" s="19" t="s">
        <v>33</v>
      </c>
      <c r="G6" s="41">
        <v>4500</v>
      </c>
      <c r="H6" s="42">
        <v>45666</v>
      </c>
      <c r="I6" s="42">
        <v>45931</v>
      </c>
      <c r="J6" s="41">
        <f>43.44+172.13+53.33+34.43+1435.39+88.96+57.38</f>
        <v>1885.0600000000002</v>
      </c>
    </row>
    <row r="7" spans="1:11" s="23" customFormat="1" ht="30" customHeight="1" x14ac:dyDescent="0.25">
      <c r="A7" s="16" t="s">
        <v>142</v>
      </c>
      <c r="B7" s="15" t="s">
        <v>9</v>
      </c>
      <c r="C7" s="15" t="s">
        <v>83</v>
      </c>
      <c r="D7" s="31" t="s">
        <v>10</v>
      </c>
      <c r="E7" s="19" t="s">
        <v>132</v>
      </c>
      <c r="F7" s="19" t="s">
        <v>132</v>
      </c>
      <c r="G7" s="41">
        <v>6000</v>
      </c>
      <c r="H7" s="42">
        <v>45666</v>
      </c>
      <c r="I7" s="42">
        <v>45931</v>
      </c>
      <c r="J7" s="41">
        <f>500+500+500+500+500+500+500+500</f>
        <v>4000</v>
      </c>
    </row>
    <row r="8" spans="1:11" s="23" customFormat="1" ht="30" customHeight="1" x14ac:dyDescent="0.25">
      <c r="A8" s="16" t="s">
        <v>138</v>
      </c>
      <c r="B8" s="15" t="s">
        <v>9</v>
      </c>
      <c r="C8" s="15" t="s">
        <v>74</v>
      </c>
      <c r="D8" s="31" t="s">
        <v>10</v>
      </c>
      <c r="E8" s="8" t="s">
        <v>32</v>
      </c>
      <c r="F8" s="8" t="s">
        <v>32</v>
      </c>
      <c r="G8" s="41">
        <v>4500</v>
      </c>
      <c r="H8" s="42">
        <v>45666</v>
      </c>
      <c r="I8" s="55">
        <v>45896</v>
      </c>
      <c r="J8" s="43">
        <f>754.92+104.27+110.87+453.84+246.32</f>
        <v>1670.2199999999998</v>
      </c>
    </row>
    <row r="9" spans="1:11" s="23" customFormat="1" ht="30" customHeight="1" x14ac:dyDescent="0.25">
      <c r="A9" s="16" t="s">
        <v>136</v>
      </c>
      <c r="B9" s="15" t="s">
        <v>9</v>
      </c>
      <c r="C9" s="15" t="s">
        <v>77</v>
      </c>
      <c r="D9" s="31" t="s">
        <v>10</v>
      </c>
      <c r="E9" s="6" t="s">
        <v>13</v>
      </c>
      <c r="F9" s="6" t="s">
        <v>13</v>
      </c>
      <c r="G9" s="41">
        <v>4500</v>
      </c>
      <c r="H9" s="42">
        <v>45666</v>
      </c>
      <c r="I9" s="42">
        <v>45931</v>
      </c>
      <c r="J9" s="17">
        <f>205.49+202.59+1029.59+71.24+178.35+410.88+412.66</f>
        <v>2510.7999999999997</v>
      </c>
    </row>
    <row r="10" spans="1:11" s="20" customFormat="1" ht="30" customHeight="1" x14ac:dyDescent="0.25">
      <c r="A10" s="16" t="s">
        <v>135</v>
      </c>
      <c r="B10" s="15" t="s">
        <v>9</v>
      </c>
      <c r="C10" s="30" t="s">
        <v>51</v>
      </c>
      <c r="D10" s="31" t="s">
        <v>10</v>
      </c>
      <c r="E10" s="19" t="s">
        <v>133</v>
      </c>
      <c r="F10" s="19" t="s">
        <v>134</v>
      </c>
      <c r="G10" s="41">
        <v>4500</v>
      </c>
      <c r="H10" s="42">
        <v>45666</v>
      </c>
      <c r="I10" s="42">
        <v>45931</v>
      </c>
      <c r="J10" s="41">
        <f>324.3+645.12+589.08+213.1+123.8</f>
        <v>1895.3999999999999</v>
      </c>
      <c r="K10" s="28"/>
    </row>
    <row r="11" spans="1:11" s="20" customFormat="1" ht="30" customHeight="1" x14ac:dyDescent="0.25">
      <c r="A11" s="16" t="s">
        <v>137</v>
      </c>
      <c r="B11" s="15" t="s">
        <v>9</v>
      </c>
      <c r="C11" s="30" t="s">
        <v>50</v>
      </c>
      <c r="D11" s="31" t="s">
        <v>10</v>
      </c>
      <c r="E11" s="6" t="s">
        <v>15</v>
      </c>
      <c r="F11" s="6" t="s">
        <v>15</v>
      </c>
      <c r="G11" s="41">
        <v>4500</v>
      </c>
      <c r="H11" s="42">
        <v>45666</v>
      </c>
      <c r="I11" s="42">
        <v>45931</v>
      </c>
      <c r="J11" s="41">
        <f>317.56+203.54+325.5+69.85+102.01+320.44+675.53</f>
        <v>2014.43</v>
      </c>
      <c r="K11" s="28"/>
    </row>
    <row r="12" spans="1:11" ht="30" customHeight="1" x14ac:dyDescent="0.25">
      <c r="A12" s="16" t="s">
        <v>139</v>
      </c>
      <c r="B12" s="33" t="s">
        <v>9</v>
      </c>
      <c r="C12" s="30" t="s">
        <v>50</v>
      </c>
      <c r="D12" s="14" t="s">
        <v>10</v>
      </c>
      <c r="E12" s="31" t="s">
        <v>14</v>
      </c>
      <c r="F12" s="31" t="s">
        <v>14</v>
      </c>
      <c r="G12" s="41">
        <v>4500</v>
      </c>
      <c r="H12" s="42">
        <v>45666</v>
      </c>
      <c r="I12" s="42">
        <v>45931</v>
      </c>
      <c r="J12" s="41">
        <f>50.89+29.51+152.36+325.35</f>
        <v>558.11</v>
      </c>
    </row>
    <row r="13" spans="1:11" ht="30" customHeight="1" x14ac:dyDescent="0.25">
      <c r="A13" s="16" t="s">
        <v>140</v>
      </c>
      <c r="B13" s="33" t="s">
        <v>9</v>
      </c>
      <c r="C13" s="15" t="s">
        <v>74</v>
      </c>
      <c r="D13" s="14" t="s">
        <v>10</v>
      </c>
      <c r="E13" s="6" t="s">
        <v>27</v>
      </c>
      <c r="F13" s="6" t="s">
        <v>27</v>
      </c>
      <c r="G13" s="41">
        <v>4500</v>
      </c>
      <c r="H13" s="42">
        <v>45666</v>
      </c>
      <c r="I13" s="42">
        <v>45782</v>
      </c>
      <c r="J13" s="41">
        <v>3000</v>
      </c>
    </row>
    <row r="14" spans="1:11" ht="30" customHeight="1" x14ac:dyDescent="0.25">
      <c r="A14" s="16" t="s">
        <v>143</v>
      </c>
      <c r="B14" s="33" t="s">
        <v>9</v>
      </c>
      <c r="C14" s="15" t="s">
        <v>141</v>
      </c>
      <c r="D14" s="14" t="s">
        <v>10</v>
      </c>
      <c r="E14" s="31" t="s">
        <v>16</v>
      </c>
      <c r="F14" s="31" t="s">
        <v>16</v>
      </c>
      <c r="G14" s="17">
        <v>16000</v>
      </c>
      <c r="H14" s="42">
        <v>45666</v>
      </c>
      <c r="I14" s="42">
        <v>45931</v>
      </c>
      <c r="J14" s="41">
        <f>8000+8000</f>
        <v>16000</v>
      </c>
    </row>
    <row r="15" spans="1:11" s="23" customFormat="1" ht="30" customHeight="1" x14ac:dyDescent="0.25">
      <c r="A15" s="16" t="s">
        <v>145</v>
      </c>
      <c r="B15" s="33" t="s">
        <v>9</v>
      </c>
      <c r="C15" s="15" t="s">
        <v>120</v>
      </c>
      <c r="D15" s="14" t="s">
        <v>10</v>
      </c>
      <c r="E15" s="31" t="s">
        <v>26</v>
      </c>
      <c r="F15" s="31" t="s">
        <v>26</v>
      </c>
      <c r="G15" s="17">
        <v>229</v>
      </c>
      <c r="H15" s="42">
        <v>45667</v>
      </c>
      <c r="I15" s="42">
        <v>45716</v>
      </c>
      <c r="J15" s="41">
        <v>229</v>
      </c>
    </row>
    <row r="16" spans="1:11" s="23" customFormat="1" ht="30" customHeight="1" x14ac:dyDescent="0.25">
      <c r="A16" s="16" t="s">
        <v>146</v>
      </c>
      <c r="B16" s="33" t="s">
        <v>9</v>
      </c>
      <c r="C16" s="15" t="s">
        <v>144</v>
      </c>
      <c r="D16" s="14" t="s">
        <v>10</v>
      </c>
      <c r="E16" s="6" t="s">
        <v>95</v>
      </c>
      <c r="F16" s="6" t="s">
        <v>95</v>
      </c>
      <c r="G16" s="17">
        <v>195</v>
      </c>
      <c r="H16" s="42">
        <v>45667</v>
      </c>
      <c r="I16" s="42">
        <v>45747</v>
      </c>
      <c r="J16" s="17">
        <v>195</v>
      </c>
    </row>
    <row r="17" spans="1:10" s="23" customFormat="1" ht="30" customHeight="1" x14ac:dyDescent="0.25">
      <c r="A17" s="16" t="s">
        <v>148</v>
      </c>
      <c r="B17" s="33" t="s">
        <v>9</v>
      </c>
      <c r="C17" s="15" t="s">
        <v>147</v>
      </c>
      <c r="D17" s="14" t="s">
        <v>10</v>
      </c>
      <c r="E17" s="6" t="s">
        <v>44</v>
      </c>
      <c r="F17" s="6" t="s">
        <v>44</v>
      </c>
      <c r="G17" s="17">
        <v>4500</v>
      </c>
      <c r="H17" s="42">
        <v>45667</v>
      </c>
      <c r="I17" s="42">
        <v>45896</v>
      </c>
      <c r="J17" s="17">
        <f>819.9+140.63+566.52+486+235.57</f>
        <v>2248.62</v>
      </c>
    </row>
    <row r="18" spans="1:10" s="23" customFormat="1" ht="30" customHeight="1" x14ac:dyDescent="0.25">
      <c r="A18" s="16" t="s">
        <v>150</v>
      </c>
      <c r="B18" s="33" t="s">
        <v>9</v>
      </c>
      <c r="C18" s="15" t="s">
        <v>149</v>
      </c>
      <c r="D18" s="31" t="s">
        <v>10</v>
      </c>
      <c r="E18" s="10" t="s">
        <v>80</v>
      </c>
      <c r="F18" s="10" t="s">
        <v>80</v>
      </c>
      <c r="G18" s="17">
        <v>4500</v>
      </c>
      <c r="H18" s="42">
        <v>45667</v>
      </c>
      <c r="I18" s="42">
        <v>45869</v>
      </c>
      <c r="J18" s="17">
        <f>206.54+281.31+90</f>
        <v>577.85</v>
      </c>
    </row>
    <row r="19" spans="1:10" s="23" customFormat="1" ht="30" customHeight="1" x14ac:dyDescent="0.25">
      <c r="A19" s="16" t="s">
        <v>153</v>
      </c>
      <c r="B19" s="33" t="s">
        <v>9</v>
      </c>
      <c r="C19" s="15" t="s">
        <v>152</v>
      </c>
      <c r="D19" s="31" t="s">
        <v>10</v>
      </c>
      <c r="E19" s="5" t="s">
        <v>151</v>
      </c>
      <c r="F19" s="5" t="s">
        <v>151</v>
      </c>
      <c r="G19" s="17">
        <v>3300</v>
      </c>
      <c r="H19" s="42">
        <v>45667</v>
      </c>
      <c r="I19" s="42">
        <v>45931</v>
      </c>
      <c r="J19" s="17">
        <v>1794</v>
      </c>
    </row>
    <row r="20" spans="1:10" s="23" customFormat="1" ht="30" customHeight="1" x14ac:dyDescent="0.25">
      <c r="A20" s="16" t="s">
        <v>155</v>
      </c>
      <c r="B20" s="33" t="s">
        <v>9</v>
      </c>
      <c r="C20" s="15" t="s">
        <v>154</v>
      </c>
      <c r="D20" s="31" t="s">
        <v>10</v>
      </c>
      <c r="E20" s="10" t="s">
        <v>103</v>
      </c>
      <c r="F20" s="10" t="s">
        <v>103</v>
      </c>
      <c r="G20" s="17">
        <v>1150</v>
      </c>
      <c r="H20" s="42">
        <v>45670</v>
      </c>
      <c r="I20" s="42">
        <v>45747</v>
      </c>
      <c r="J20" s="41">
        <v>1150</v>
      </c>
    </row>
    <row r="21" spans="1:10" s="23" customFormat="1" ht="30" customHeight="1" x14ac:dyDescent="0.25">
      <c r="A21" s="16" t="s">
        <v>156</v>
      </c>
      <c r="B21" s="33" t="s">
        <v>9</v>
      </c>
      <c r="C21" s="15" t="s">
        <v>157</v>
      </c>
      <c r="D21" s="31" t="s">
        <v>10</v>
      </c>
      <c r="E21" s="10" t="s">
        <v>118</v>
      </c>
      <c r="F21" s="10" t="s">
        <v>118</v>
      </c>
      <c r="G21" s="17">
        <v>1240.83</v>
      </c>
      <c r="H21" s="42">
        <v>45670</v>
      </c>
      <c r="I21" s="42">
        <v>45747</v>
      </c>
      <c r="J21" s="17">
        <v>1240.83</v>
      </c>
    </row>
    <row r="22" spans="1:10" s="23" customFormat="1" ht="30" customHeight="1" x14ac:dyDescent="0.25">
      <c r="A22" s="16" t="s">
        <v>159</v>
      </c>
      <c r="B22" s="33" t="s">
        <v>9</v>
      </c>
      <c r="C22" s="15" t="s">
        <v>158</v>
      </c>
      <c r="D22" s="31" t="s">
        <v>10</v>
      </c>
      <c r="E22" s="10" t="s">
        <v>91</v>
      </c>
      <c r="F22" s="10" t="s">
        <v>91</v>
      </c>
      <c r="G22" s="17">
        <v>2206.36</v>
      </c>
      <c r="H22" s="42">
        <v>45670</v>
      </c>
      <c r="I22" s="42">
        <v>45728</v>
      </c>
      <c r="J22" s="41">
        <v>2102.6999999999998</v>
      </c>
    </row>
    <row r="23" spans="1:10" s="23" customFormat="1" ht="30" customHeight="1" x14ac:dyDescent="0.25">
      <c r="A23" s="16" t="s">
        <v>162</v>
      </c>
      <c r="B23" s="33" t="s">
        <v>9</v>
      </c>
      <c r="C23" s="15" t="s">
        <v>160</v>
      </c>
      <c r="D23" s="31" t="s">
        <v>10</v>
      </c>
      <c r="E23" s="10" t="s">
        <v>56</v>
      </c>
      <c r="F23" s="10" t="s">
        <v>56</v>
      </c>
      <c r="G23" s="17">
        <v>300</v>
      </c>
      <c r="H23" s="42">
        <v>45671</v>
      </c>
      <c r="I23" s="42">
        <v>45747</v>
      </c>
      <c r="J23" s="41">
        <f>150+150</f>
        <v>300</v>
      </c>
    </row>
    <row r="24" spans="1:10" s="23" customFormat="1" ht="30" customHeight="1" x14ac:dyDescent="0.25">
      <c r="A24" s="16" t="s">
        <v>163</v>
      </c>
      <c r="B24" s="33" t="s">
        <v>9</v>
      </c>
      <c r="C24" s="15" t="s">
        <v>161</v>
      </c>
      <c r="D24" s="31" t="s">
        <v>10</v>
      </c>
      <c r="E24" s="10" t="s">
        <v>85</v>
      </c>
      <c r="F24" s="10" t="s">
        <v>85</v>
      </c>
      <c r="G24" s="17">
        <v>38000</v>
      </c>
      <c r="H24" s="42">
        <v>45671</v>
      </c>
      <c r="I24" s="42">
        <v>45931</v>
      </c>
      <c r="J24" s="17">
        <f>2389.92+4779.78+2389.92+2389.92+9559.56+2389.92+2389.92+4917+4157.12</f>
        <v>35363.06</v>
      </c>
    </row>
    <row r="25" spans="1:10" s="23" customFormat="1" ht="30" customHeight="1" x14ac:dyDescent="0.25">
      <c r="A25" s="16" t="s">
        <v>164</v>
      </c>
      <c r="B25" s="33" t="s">
        <v>9</v>
      </c>
      <c r="C25" s="15" t="s">
        <v>108</v>
      </c>
      <c r="D25" s="31" t="s">
        <v>10</v>
      </c>
      <c r="E25" s="10" t="s">
        <v>52</v>
      </c>
      <c r="F25" s="10" t="s">
        <v>52</v>
      </c>
      <c r="G25" s="17">
        <v>1900</v>
      </c>
      <c r="H25" s="42">
        <v>45671</v>
      </c>
      <c r="I25" s="42">
        <v>45931</v>
      </c>
      <c r="J25" s="17">
        <f>990+400</f>
        <v>1390</v>
      </c>
    </row>
    <row r="26" spans="1:10" s="23" customFormat="1" ht="30" customHeight="1" x14ac:dyDescent="0.25">
      <c r="A26" s="16" t="s">
        <v>165</v>
      </c>
      <c r="B26" s="33" t="s">
        <v>9</v>
      </c>
      <c r="C26" s="15" t="s">
        <v>177</v>
      </c>
      <c r="D26" s="31" t="s">
        <v>10</v>
      </c>
      <c r="E26" s="10" t="s">
        <v>91</v>
      </c>
      <c r="F26" s="10" t="s">
        <v>91</v>
      </c>
      <c r="G26" s="17">
        <v>40850.32</v>
      </c>
      <c r="H26" s="42">
        <v>45670</v>
      </c>
      <c r="I26" s="42">
        <v>45671</v>
      </c>
      <c r="J26" s="17">
        <v>40850.32</v>
      </c>
    </row>
    <row r="27" spans="1:10" s="23" customFormat="1" ht="30" customHeight="1" x14ac:dyDescent="0.25">
      <c r="A27" s="16" t="s">
        <v>168</v>
      </c>
      <c r="B27" s="33" t="s">
        <v>9</v>
      </c>
      <c r="C27" s="15" t="s">
        <v>167</v>
      </c>
      <c r="D27" s="31" t="s">
        <v>10</v>
      </c>
      <c r="E27" s="10" t="s">
        <v>166</v>
      </c>
      <c r="F27" s="10" t="s">
        <v>166</v>
      </c>
      <c r="G27" s="17">
        <v>6350</v>
      </c>
      <c r="H27" s="42">
        <v>45674</v>
      </c>
      <c r="I27" s="42">
        <v>45715</v>
      </c>
      <c r="J27" s="17">
        <v>6500</v>
      </c>
    </row>
    <row r="28" spans="1:10" s="23" customFormat="1" ht="30" customHeight="1" x14ac:dyDescent="0.25">
      <c r="A28" s="16" t="s">
        <v>170</v>
      </c>
      <c r="B28" s="33" t="s">
        <v>9</v>
      </c>
      <c r="C28" s="15" t="s">
        <v>169</v>
      </c>
      <c r="D28" s="31" t="s">
        <v>10</v>
      </c>
      <c r="E28" s="10" t="s">
        <v>103</v>
      </c>
      <c r="F28" s="10" t="s">
        <v>103</v>
      </c>
      <c r="G28" s="17">
        <v>350</v>
      </c>
      <c r="H28" s="42">
        <v>45674</v>
      </c>
      <c r="I28" s="42">
        <v>45716</v>
      </c>
      <c r="J28" s="17">
        <v>350</v>
      </c>
    </row>
    <row r="29" spans="1:10" s="23" customFormat="1" ht="30" customHeight="1" x14ac:dyDescent="0.25">
      <c r="A29" s="16" t="s">
        <v>172</v>
      </c>
      <c r="B29" s="33" t="s">
        <v>9</v>
      </c>
      <c r="C29" s="15" t="s">
        <v>171</v>
      </c>
      <c r="D29" s="31" t="s">
        <v>10</v>
      </c>
      <c r="E29" s="10" t="s">
        <v>109</v>
      </c>
      <c r="F29" s="10" t="s">
        <v>109</v>
      </c>
      <c r="G29" s="17">
        <v>4900</v>
      </c>
      <c r="H29" s="42">
        <v>45674</v>
      </c>
      <c r="I29" s="42">
        <v>46021</v>
      </c>
      <c r="J29" s="17">
        <f>2380+2520</f>
        <v>4900</v>
      </c>
    </row>
    <row r="30" spans="1:10" s="23" customFormat="1" ht="30" customHeight="1" x14ac:dyDescent="0.25">
      <c r="A30" s="16" t="s">
        <v>174</v>
      </c>
      <c r="B30" s="33" t="s">
        <v>9</v>
      </c>
      <c r="C30" s="15" t="s">
        <v>173</v>
      </c>
      <c r="D30" s="31" t="s">
        <v>10</v>
      </c>
      <c r="E30" s="10" t="s">
        <v>111</v>
      </c>
      <c r="F30" s="10" t="s">
        <v>111</v>
      </c>
      <c r="G30" s="17">
        <v>4000</v>
      </c>
      <c r="H30" s="42">
        <v>45677</v>
      </c>
      <c r="I30" s="42">
        <v>45747</v>
      </c>
      <c r="J30" s="17">
        <v>4000</v>
      </c>
    </row>
    <row r="31" spans="1:10" s="23" customFormat="1" ht="30" customHeight="1" x14ac:dyDescent="0.25">
      <c r="A31" s="16" t="s">
        <v>176</v>
      </c>
      <c r="B31" s="33" t="s">
        <v>9</v>
      </c>
      <c r="C31" s="15" t="s">
        <v>175</v>
      </c>
      <c r="D31" s="31" t="s">
        <v>10</v>
      </c>
      <c r="E31" s="5" t="s">
        <v>25</v>
      </c>
      <c r="F31" s="5" t="s">
        <v>25</v>
      </c>
      <c r="G31" s="17">
        <v>28000</v>
      </c>
      <c r="H31" s="42">
        <v>45679</v>
      </c>
      <c r="I31" s="42">
        <v>45896</v>
      </c>
      <c r="J31" s="41">
        <f>311.48+90.16+336.07+67.41+1377.05+524.59+67.41+371.07+371.07+295.08+1140.98+2865.21+67.41+336.07+229.51+311.48</f>
        <v>8762.0500000000011</v>
      </c>
    </row>
    <row r="32" spans="1:10" s="23" customFormat="1" ht="30" customHeight="1" x14ac:dyDescent="0.25">
      <c r="A32" s="16" t="s">
        <v>180</v>
      </c>
      <c r="B32" s="33" t="s">
        <v>9</v>
      </c>
      <c r="C32" s="15" t="s">
        <v>178</v>
      </c>
      <c r="D32" s="31" t="s">
        <v>10</v>
      </c>
      <c r="E32" s="10" t="s">
        <v>179</v>
      </c>
      <c r="F32" s="10" t="s">
        <v>179</v>
      </c>
      <c r="G32" s="17">
        <v>2745</v>
      </c>
      <c r="H32" s="42">
        <v>45679</v>
      </c>
      <c r="I32" s="42">
        <v>45782</v>
      </c>
      <c r="J32" s="41">
        <v>2745</v>
      </c>
    </row>
    <row r="33" spans="1:10" s="23" customFormat="1" ht="30" customHeight="1" x14ac:dyDescent="0.25">
      <c r="A33" s="16" t="s">
        <v>181</v>
      </c>
      <c r="B33" s="33" t="s">
        <v>9</v>
      </c>
      <c r="C33" s="15" t="s">
        <v>59</v>
      </c>
      <c r="D33" s="31" t="s">
        <v>10</v>
      </c>
      <c r="E33" s="10" t="s">
        <v>61</v>
      </c>
      <c r="F33" s="10" t="s">
        <v>61</v>
      </c>
      <c r="G33" s="17">
        <v>4500</v>
      </c>
      <c r="H33" s="42">
        <v>45680</v>
      </c>
      <c r="I33" s="42">
        <v>45747</v>
      </c>
      <c r="J33" s="17">
        <v>683.16</v>
      </c>
    </row>
    <row r="34" spans="1:10" s="23" customFormat="1" ht="30" customHeight="1" x14ac:dyDescent="0.25">
      <c r="A34" s="16" t="s">
        <v>182</v>
      </c>
      <c r="B34" s="33" t="s">
        <v>9</v>
      </c>
      <c r="C34" s="15" t="s">
        <v>65</v>
      </c>
      <c r="D34" s="31" t="s">
        <v>10</v>
      </c>
      <c r="E34" s="10" t="s">
        <v>16</v>
      </c>
      <c r="F34" s="10" t="s">
        <v>16</v>
      </c>
      <c r="G34" s="17">
        <v>2229</v>
      </c>
      <c r="H34" s="42">
        <v>45685</v>
      </c>
      <c r="I34" s="42">
        <v>45747</v>
      </c>
      <c r="J34" s="17">
        <v>2229</v>
      </c>
    </row>
    <row r="35" spans="1:10" s="23" customFormat="1" ht="30" customHeight="1" x14ac:dyDescent="0.25">
      <c r="A35" s="16" t="s">
        <v>184</v>
      </c>
      <c r="B35" s="33" t="s">
        <v>9</v>
      </c>
      <c r="C35" s="15" t="s">
        <v>183</v>
      </c>
      <c r="D35" s="31" t="s">
        <v>10</v>
      </c>
      <c r="E35" s="10" t="s">
        <v>104</v>
      </c>
      <c r="F35" s="10" t="s">
        <v>104</v>
      </c>
      <c r="G35" s="17">
        <v>1000</v>
      </c>
      <c r="H35" s="42">
        <v>45685</v>
      </c>
      <c r="I35" s="42">
        <v>45798</v>
      </c>
      <c r="J35" s="17">
        <v>1000</v>
      </c>
    </row>
    <row r="36" spans="1:10" s="23" customFormat="1" ht="30" customHeight="1" x14ac:dyDescent="0.25">
      <c r="A36" s="16" t="s">
        <v>189</v>
      </c>
      <c r="B36" s="33" t="s">
        <v>9</v>
      </c>
      <c r="C36" s="15" t="s">
        <v>185</v>
      </c>
      <c r="D36" s="31" t="s">
        <v>10</v>
      </c>
      <c r="E36" s="10" t="s">
        <v>187</v>
      </c>
      <c r="F36" s="10" t="s">
        <v>187</v>
      </c>
      <c r="G36" s="17">
        <v>400</v>
      </c>
      <c r="H36" s="42">
        <v>45687</v>
      </c>
      <c r="I36" s="42">
        <v>45782</v>
      </c>
      <c r="J36" s="41">
        <v>400</v>
      </c>
    </row>
    <row r="37" spans="1:10" s="23" customFormat="1" ht="30" customHeight="1" x14ac:dyDescent="0.25">
      <c r="A37" s="16" t="s">
        <v>188</v>
      </c>
      <c r="B37" s="33" t="s">
        <v>9</v>
      </c>
      <c r="C37" s="15" t="s">
        <v>186</v>
      </c>
      <c r="D37" s="31" t="s">
        <v>10</v>
      </c>
      <c r="E37" s="10" t="s">
        <v>12</v>
      </c>
      <c r="F37" s="12" t="s">
        <v>12</v>
      </c>
      <c r="G37" s="17">
        <v>2482.8000000000002</v>
      </c>
      <c r="H37" s="42">
        <v>45687</v>
      </c>
      <c r="I37" s="56">
        <v>45807</v>
      </c>
      <c r="J37" s="41">
        <v>2482.8000000000002</v>
      </c>
    </row>
    <row r="38" spans="1:10" s="23" customFormat="1" ht="30" customHeight="1" x14ac:dyDescent="0.25">
      <c r="A38" s="16" t="s">
        <v>191</v>
      </c>
      <c r="B38" s="18" t="s">
        <v>9</v>
      </c>
      <c r="C38" s="38" t="s">
        <v>190</v>
      </c>
      <c r="D38" s="34" t="s">
        <v>10</v>
      </c>
      <c r="E38" s="35" t="s">
        <v>12</v>
      </c>
      <c r="F38" s="35" t="s">
        <v>12</v>
      </c>
      <c r="G38" s="54">
        <v>2471.81</v>
      </c>
      <c r="H38" s="42">
        <v>45687</v>
      </c>
      <c r="I38" s="18" t="s">
        <v>409</v>
      </c>
      <c r="J38" s="54">
        <v>2471.81</v>
      </c>
    </row>
    <row r="39" spans="1:10" s="23" customFormat="1" ht="30" customHeight="1" x14ac:dyDescent="0.25">
      <c r="A39" s="16" t="s">
        <v>192</v>
      </c>
      <c r="B39" s="15" t="s">
        <v>9</v>
      </c>
      <c r="C39" s="15" t="s">
        <v>99</v>
      </c>
      <c r="D39" s="31" t="s">
        <v>10</v>
      </c>
      <c r="E39" s="10" t="s">
        <v>46</v>
      </c>
      <c r="F39" s="10" t="s">
        <v>46</v>
      </c>
      <c r="G39" s="17">
        <v>1487.81</v>
      </c>
      <c r="H39" s="42">
        <v>45687</v>
      </c>
      <c r="I39" s="18" t="s">
        <v>290</v>
      </c>
      <c r="J39" s="54">
        <v>1762.03</v>
      </c>
    </row>
    <row r="40" spans="1:10" s="23" customFormat="1" ht="30" customHeight="1" x14ac:dyDescent="0.25">
      <c r="A40" s="16" t="s">
        <v>195</v>
      </c>
      <c r="B40" s="15" t="s">
        <v>9</v>
      </c>
      <c r="C40" s="30" t="s">
        <v>193</v>
      </c>
      <c r="D40" s="14" t="s">
        <v>10</v>
      </c>
      <c r="E40" s="19" t="s">
        <v>194</v>
      </c>
      <c r="F40" s="19" t="s">
        <v>194</v>
      </c>
      <c r="G40" s="54">
        <v>450</v>
      </c>
      <c r="H40" s="42">
        <v>45692</v>
      </c>
      <c r="I40" s="18" t="s">
        <v>363</v>
      </c>
      <c r="J40" s="54">
        <v>567.20000000000005</v>
      </c>
    </row>
    <row r="41" spans="1:10" s="23" customFormat="1" ht="30" customHeight="1" x14ac:dyDescent="0.25">
      <c r="A41" s="16" t="s">
        <v>196</v>
      </c>
      <c r="B41" s="15" t="s">
        <v>9</v>
      </c>
      <c r="C41" s="30" t="s">
        <v>70</v>
      </c>
      <c r="D41" s="14" t="s">
        <v>10</v>
      </c>
      <c r="E41" s="19" t="s">
        <v>39</v>
      </c>
      <c r="F41" s="19" t="s">
        <v>39</v>
      </c>
      <c r="G41" s="54">
        <v>2220</v>
      </c>
      <c r="H41" s="42">
        <v>45695</v>
      </c>
      <c r="I41" s="18" t="s">
        <v>409</v>
      </c>
      <c r="J41" s="54">
        <v>2220</v>
      </c>
    </row>
    <row r="42" spans="1:10" s="23" customFormat="1" ht="30" customHeight="1" x14ac:dyDescent="0.25">
      <c r="A42" s="16" t="s">
        <v>199</v>
      </c>
      <c r="B42" s="15" t="s">
        <v>9</v>
      </c>
      <c r="C42" s="30" t="s">
        <v>198</v>
      </c>
      <c r="D42" s="14" t="s">
        <v>10</v>
      </c>
      <c r="E42" s="19" t="s">
        <v>197</v>
      </c>
      <c r="F42" s="19" t="s">
        <v>197</v>
      </c>
      <c r="G42" s="54">
        <v>100</v>
      </c>
      <c r="H42" s="42">
        <v>45695</v>
      </c>
      <c r="I42" s="18" t="s">
        <v>290</v>
      </c>
      <c r="J42" s="54">
        <v>102</v>
      </c>
    </row>
    <row r="43" spans="1:10" s="23" customFormat="1" ht="30" customHeight="1" x14ac:dyDescent="0.25">
      <c r="A43" s="16" t="s">
        <v>202</v>
      </c>
      <c r="B43" s="15" t="s">
        <v>9</v>
      </c>
      <c r="C43" s="30" t="s">
        <v>79</v>
      </c>
      <c r="D43" s="14" t="s">
        <v>10</v>
      </c>
      <c r="E43" s="19" t="s">
        <v>31</v>
      </c>
      <c r="F43" s="19" t="s">
        <v>31</v>
      </c>
      <c r="G43" s="54">
        <v>4500</v>
      </c>
      <c r="H43" s="42">
        <v>45698</v>
      </c>
      <c r="I43" s="18" t="s">
        <v>446</v>
      </c>
      <c r="J43" s="54">
        <f>700+700+480</f>
        <v>1880</v>
      </c>
    </row>
    <row r="44" spans="1:10" s="23" customFormat="1" ht="30" customHeight="1" x14ac:dyDescent="0.25">
      <c r="A44" s="16" t="s">
        <v>201</v>
      </c>
      <c r="B44" s="15" t="s">
        <v>9</v>
      </c>
      <c r="C44" s="30" t="s">
        <v>200</v>
      </c>
      <c r="D44" s="14" t="s">
        <v>10</v>
      </c>
      <c r="E44" s="19" t="s">
        <v>63</v>
      </c>
      <c r="F44" s="19" t="s">
        <v>63</v>
      </c>
      <c r="G44" s="54">
        <v>4500</v>
      </c>
      <c r="H44" s="42">
        <v>45698</v>
      </c>
      <c r="I44" s="18" t="s">
        <v>535</v>
      </c>
      <c r="J44" s="54">
        <f>129.01+81.32</f>
        <v>210.32999999999998</v>
      </c>
    </row>
    <row r="45" spans="1:10" s="23" customFormat="1" ht="30" customHeight="1" x14ac:dyDescent="0.25">
      <c r="A45" s="16" t="s">
        <v>204</v>
      </c>
      <c r="B45" s="15" t="s">
        <v>9</v>
      </c>
      <c r="C45" s="30" t="s">
        <v>203</v>
      </c>
      <c r="D45" s="14" t="s">
        <v>10</v>
      </c>
      <c r="E45" s="19" t="s">
        <v>45</v>
      </c>
      <c r="F45" s="19" t="s">
        <v>45</v>
      </c>
      <c r="G45" s="54">
        <v>4500</v>
      </c>
      <c r="H45" s="42">
        <v>45699</v>
      </c>
      <c r="I45" s="18" t="s">
        <v>363</v>
      </c>
      <c r="J45" s="54">
        <v>200</v>
      </c>
    </row>
    <row r="46" spans="1:10" s="23" customFormat="1" ht="30" customHeight="1" x14ac:dyDescent="0.25">
      <c r="A46" s="16" t="s">
        <v>207</v>
      </c>
      <c r="B46" s="15" t="s">
        <v>9</v>
      </c>
      <c r="C46" s="30" t="s">
        <v>205</v>
      </c>
      <c r="D46" s="14" t="s">
        <v>10</v>
      </c>
      <c r="E46" s="19" t="s">
        <v>206</v>
      </c>
      <c r="F46" s="19" t="s">
        <v>206</v>
      </c>
      <c r="G46" s="54">
        <v>192.3</v>
      </c>
      <c r="H46" s="42">
        <v>45699</v>
      </c>
      <c r="I46" s="18" t="s">
        <v>449</v>
      </c>
      <c r="J46" s="54">
        <v>192.3</v>
      </c>
    </row>
    <row r="47" spans="1:10" s="23" customFormat="1" ht="30" customHeight="1" x14ac:dyDescent="0.25">
      <c r="A47" s="16" t="s">
        <v>208</v>
      </c>
      <c r="B47" s="15" t="s">
        <v>9</v>
      </c>
      <c r="C47" s="30" t="s">
        <v>209</v>
      </c>
      <c r="D47" s="14" t="s">
        <v>10</v>
      </c>
      <c r="E47" s="19" t="s">
        <v>210</v>
      </c>
      <c r="F47" s="19" t="s">
        <v>210</v>
      </c>
      <c r="G47" s="54">
        <v>6500</v>
      </c>
      <c r="H47" s="42">
        <v>45700</v>
      </c>
      <c r="I47" s="18" t="s">
        <v>242</v>
      </c>
      <c r="J47" s="54">
        <v>6500</v>
      </c>
    </row>
    <row r="48" spans="1:10" s="23" customFormat="1" ht="30" customHeight="1" x14ac:dyDescent="0.25">
      <c r="A48" s="16" t="s">
        <v>213</v>
      </c>
      <c r="B48" s="15" t="s">
        <v>9</v>
      </c>
      <c r="C48" s="30" t="s">
        <v>211</v>
      </c>
      <c r="D48" s="14" t="s">
        <v>10</v>
      </c>
      <c r="E48" s="19" t="s">
        <v>212</v>
      </c>
      <c r="F48" s="19" t="s">
        <v>212</v>
      </c>
      <c r="G48" s="54">
        <v>1094.4000000000001</v>
      </c>
      <c r="H48" s="42">
        <v>45701</v>
      </c>
      <c r="I48" s="18" t="s">
        <v>290</v>
      </c>
      <c r="J48" s="54">
        <v>1094.4000000000001</v>
      </c>
    </row>
    <row r="49" spans="1:10" s="23" customFormat="1" ht="30" customHeight="1" x14ac:dyDescent="0.25">
      <c r="A49" s="16" t="s">
        <v>215</v>
      </c>
      <c r="B49" s="15" t="s">
        <v>9</v>
      </c>
      <c r="C49" s="30" t="s">
        <v>214</v>
      </c>
      <c r="D49" s="14" t="s">
        <v>10</v>
      </c>
      <c r="E49" s="19" t="s">
        <v>111</v>
      </c>
      <c r="F49" s="19" t="s">
        <v>111</v>
      </c>
      <c r="G49" s="54">
        <v>60000</v>
      </c>
      <c r="H49" s="42">
        <v>45707</v>
      </c>
      <c r="I49" s="18" t="s">
        <v>587</v>
      </c>
      <c r="J49" s="54">
        <f>5000+5000+5000+5000+5000+5000+5000+5000</f>
        <v>40000</v>
      </c>
    </row>
    <row r="50" spans="1:10" s="23" customFormat="1" ht="30" customHeight="1" x14ac:dyDescent="0.25">
      <c r="A50" s="16" t="s">
        <v>216</v>
      </c>
      <c r="B50" s="15" t="s">
        <v>9</v>
      </c>
      <c r="C50" s="30" t="s">
        <v>218</v>
      </c>
      <c r="D50" s="14" t="s">
        <v>10</v>
      </c>
      <c r="E50" s="19" t="s">
        <v>217</v>
      </c>
      <c r="F50" s="19" t="s">
        <v>217</v>
      </c>
      <c r="G50" s="54">
        <v>840</v>
      </c>
      <c r="H50" s="42">
        <v>45708</v>
      </c>
      <c r="I50" s="18" t="s">
        <v>363</v>
      </c>
      <c r="J50" s="54">
        <v>840</v>
      </c>
    </row>
    <row r="51" spans="1:10" s="23" customFormat="1" ht="30" customHeight="1" x14ac:dyDescent="0.25">
      <c r="A51" s="16" t="s">
        <v>220</v>
      </c>
      <c r="B51" s="15" t="s">
        <v>9</v>
      </c>
      <c r="C51" s="30" t="s">
        <v>219</v>
      </c>
      <c r="D51" s="14" t="s">
        <v>10</v>
      </c>
      <c r="E51" s="19" t="s">
        <v>98</v>
      </c>
      <c r="F51" s="19" t="s">
        <v>98</v>
      </c>
      <c r="G51" s="54">
        <v>4500</v>
      </c>
      <c r="H51" s="42">
        <v>45708</v>
      </c>
      <c r="I51" s="18" t="s">
        <v>535</v>
      </c>
      <c r="J51" s="54">
        <f>525+565+430+1928</f>
        <v>3448</v>
      </c>
    </row>
    <row r="52" spans="1:10" s="23" customFormat="1" ht="30" customHeight="1" x14ac:dyDescent="0.25">
      <c r="A52" s="9" t="s">
        <v>224</v>
      </c>
      <c r="B52" s="15" t="s">
        <v>9</v>
      </c>
      <c r="C52" s="30" t="s">
        <v>221</v>
      </c>
      <c r="D52" s="14" t="s">
        <v>10</v>
      </c>
      <c r="E52" s="19" t="s">
        <v>223</v>
      </c>
      <c r="F52" s="19" t="s">
        <v>223</v>
      </c>
      <c r="G52" s="54">
        <v>4500</v>
      </c>
      <c r="H52" s="42">
        <v>45709</v>
      </c>
      <c r="I52" s="18" t="s">
        <v>363</v>
      </c>
      <c r="J52" s="54">
        <v>1890</v>
      </c>
    </row>
    <row r="53" spans="1:10" s="23" customFormat="1" ht="30" customHeight="1" x14ac:dyDescent="0.25">
      <c r="A53" s="16" t="s">
        <v>226</v>
      </c>
      <c r="B53" s="15" t="s">
        <v>9</v>
      </c>
      <c r="C53" s="30" t="s">
        <v>108</v>
      </c>
      <c r="D53" s="14" t="s">
        <v>10</v>
      </c>
      <c r="E53" s="19" t="s">
        <v>52</v>
      </c>
      <c r="F53" s="19" t="s">
        <v>52</v>
      </c>
      <c r="G53" s="54">
        <v>280</v>
      </c>
      <c r="H53" s="42">
        <v>45709</v>
      </c>
      <c r="I53" s="18" t="s">
        <v>290</v>
      </c>
      <c r="J53" s="54">
        <v>300</v>
      </c>
    </row>
    <row r="54" spans="1:10" s="23" customFormat="1" ht="30" customHeight="1" x14ac:dyDescent="0.25">
      <c r="A54" s="16" t="s">
        <v>225</v>
      </c>
      <c r="B54" s="15" t="s">
        <v>9</v>
      </c>
      <c r="C54" s="30" t="s">
        <v>222</v>
      </c>
      <c r="D54" s="14" t="s">
        <v>10</v>
      </c>
      <c r="E54" s="19" t="s">
        <v>112</v>
      </c>
      <c r="F54" s="19" t="s">
        <v>112</v>
      </c>
      <c r="G54" s="54">
        <v>1023.07</v>
      </c>
      <c r="H54" s="42">
        <v>45709</v>
      </c>
      <c r="I54" s="18" t="s">
        <v>644</v>
      </c>
      <c r="J54" s="54">
        <v>925.57</v>
      </c>
    </row>
    <row r="55" spans="1:10" s="23" customFormat="1" ht="30" customHeight="1" x14ac:dyDescent="0.25">
      <c r="A55" s="16" t="s">
        <v>229</v>
      </c>
      <c r="B55" s="15" t="s">
        <v>9</v>
      </c>
      <c r="C55" s="30" t="s">
        <v>227</v>
      </c>
      <c r="D55" s="14" t="s">
        <v>10</v>
      </c>
      <c r="E55" s="19" t="s">
        <v>228</v>
      </c>
      <c r="F55" s="19" t="s">
        <v>228</v>
      </c>
      <c r="G55" s="54">
        <v>60</v>
      </c>
      <c r="H55" s="42">
        <v>45712</v>
      </c>
      <c r="I55" s="18" t="s">
        <v>645</v>
      </c>
      <c r="J55" s="54">
        <v>60</v>
      </c>
    </row>
    <row r="56" spans="1:10" s="23" customFormat="1" ht="30" customHeight="1" x14ac:dyDescent="0.25">
      <c r="A56" s="16" t="s">
        <v>233</v>
      </c>
      <c r="B56" s="15" t="s">
        <v>9</v>
      </c>
      <c r="C56" s="30" t="s">
        <v>230</v>
      </c>
      <c r="D56" s="14" t="s">
        <v>10</v>
      </c>
      <c r="E56" s="19" t="s">
        <v>103</v>
      </c>
      <c r="F56" s="19" t="s">
        <v>103</v>
      </c>
      <c r="G56" s="54">
        <v>2380.5500000000002</v>
      </c>
      <c r="H56" s="42">
        <v>45713</v>
      </c>
      <c r="I56" s="18" t="s">
        <v>363</v>
      </c>
      <c r="J56" s="54">
        <v>2380.5500000000002</v>
      </c>
    </row>
    <row r="57" spans="1:10" s="23" customFormat="1" ht="30" customHeight="1" x14ac:dyDescent="0.25">
      <c r="A57" s="16" t="s">
        <v>232</v>
      </c>
      <c r="B57" s="15" t="s">
        <v>9</v>
      </c>
      <c r="C57" s="30" t="s">
        <v>231</v>
      </c>
      <c r="D57" s="14" t="s">
        <v>10</v>
      </c>
      <c r="E57" s="19" t="s">
        <v>118</v>
      </c>
      <c r="F57" s="19" t="s">
        <v>118</v>
      </c>
      <c r="G57" s="54">
        <v>493.67</v>
      </c>
      <c r="H57" s="42">
        <v>45713</v>
      </c>
      <c r="I57" s="18" t="s">
        <v>363</v>
      </c>
      <c r="J57" s="54">
        <v>493.67</v>
      </c>
    </row>
    <row r="58" spans="1:10" s="23" customFormat="1" ht="30" customHeight="1" x14ac:dyDescent="0.25">
      <c r="A58" s="16" t="s">
        <v>236</v>
      </c>
      <c r="B58" s="15" t="s">
        <v>9</v>
      </c>
      <c r="C58" s="30" t="s">
        <v>234</v>
      </c>
      <c r="D58" s="14" t="s">
        <v>10</v>
      </c>
      <c r="E58" s="19" t="s">
        <v>235</v>
      </c>
      <c r="F58" s="19" t="s">
        <v>235</v>
      </c>
      <c r="G58" s="54">
        <v>300</v>
      </c>
      <c r="H58" s="42">
        <v>45715</v>
      </c>
      <c r="I58" s="18" t="s">
        <v>644</v>
      </c>
      <c r="J58" s="54">
        <v>300</v>
      </c>
    </row>
    <row r="59" spans="1:10" s="23" customFormat="1" ht="30" customHeight="1" x14ac:dyDescent="0.25">
      <c r="A59" s="16" t="s">
        <v>237</v>
      </c>
      <c r="B59" s="15" t="s">
        <v>9</v>
      </c>
      <c r="C59" s="30" t="s">
        <v>99</v>
      </c>
      <c r="D59" s="14" t="s">
        <v>10</v>
      </c>
      <c r="E59" s="19" t="s">
        <v>46</v>
      </c>
      <c r="F59" s="19" t="s">
        <v>46</v>
      </c>
      <c r="G59" s="54">
        <v>4900</v>
      </c>
      <c r="H59" s="42">
        <v>45715</v>
      </c>
      <c r="I59" s="18" t="s">
        <v>587</v>
      </c>
      <c r="J59" s="54">
        <f>113.18+273.18+791.58+683.22</f>
        <v>1861.16</v>
      </c>
    </row>
    <row r="60" spans="1:10" s="23" customFormat="1" ht="30" customHeight="1" x14ac:dyDescent="0.25">
      <c r="A60" s="16" t="s">
        <v>238</v>
      </c>
      <c r="B60" s="15" t="s">
        <v>9</v>
      </c>
      <c r="C60" s="15" t="s">
        <v>86</v>
      </c>
      <c r="D60" s="31" t="s">
        <v>10</v>
      </c>
      <c r="E60" s="10" t="s">
        <v>64</v>
      </c>
      <c r="F60" s="10" t="s">
        <v>64</v>
      </c>
      <c r="G60" s="17">
        <v>91700</v>
      </c>
      <c r="H60" s="18" t="s">
        <v>239</v>
      </c>
      <c r="I60" s="18" t="s">
        <v>535</v>
      </c>
      <c r="J60" s="54">
        <f>15283.34+15283.34+15283.33</f>
        <v>45850.01</v>
      </c>
    </row>
    <row r="61" spans="1:10" s="23" customFormat="1" ht="30" customHeight="1" x14ac:dyDescent="0.25">
      <c r="A61" s="16" t="s">
        <v>240</v>
      </c>
      <c r="B61" s="15" t="s">
        <v>9</v>
      </c>
      <c r="C61" s="15" t="s">
        <v>241</v>
      </c>
      <c r="D61" s="31" t="s">
        <v>10</v>
      </c>
      <c r="E61" s="5" t="s">
        <v>217</v>
      </c>
      <c r="F61" s="5" t="s">
        <v>217</v>
      </c>
      <c r="G61" s="17">
        <v>87163.55</v>
      </c>
      <c r="H61" s="18" t="s">
        <v>239</v>
      </c>
      <c r="I61" s="18" t="s">
        <v>587</v>
      </c>
      <c r="J61" s="54">
        <f>9064.16+9064.16+4043.88+9064.16+4932.48+4932.48+9064.16+4043.88+4043.88+9064.16+4932.48+9064.16+4043.88</f>
        <v>85357.92</v>
      </c>
    </row>
    <row r="62" spans="1:10" s="23" customFormat="1" ht="30" customHeight="1" x14ac:dyDescent="0.25">
      <c r="A62" s="16" t="s">
        <v>245</v>
      </c>
      <c r="B62" s="33" t="s">
        <v>9</v>
      </c>
      <c r="C62" s="15" t="s">
        <v>243</v>
      </c>
      <c r="D62" s="31" t="s">
        <v>10</v>
      </c>
      <c r="E62" s="10" t="s">
        <v>12</v>
      </c>
      <c r="F62" s="12" t="s">
        <v>12</v>
      </c>
      <c r="G62" s="17">
        <v>990</v>
      </c>
      <c r="H62" s="18" t="s">
        <v>244</v>
      </c>
      <c r="I62" s="18" t="s">
        <v>445</v>
      </c>
      <c r="J62" s="41">
        <v>990</v>
      </c>
    </row>
    <row r="63" spans="1:10" s="23" customFormat="1" ht="30" customHeight="1" x14ac:dyDescent="0.25">
      <c r="A63" s="16" t="s">
        <v>246</v>
      </c>
      <c r="B63" s="33" t="s">
        <v>9</v>
      </c>
      <c r="C63" s="30" t="s">
        <v>59</v>
      </c>
      <c r="D63" s="14" t="s">
        <v>10</v>
      </c>
      <c r="E63" s="19" t="s">
        <v>60</v>
      </c>
      <c r="F63" s="19" t="s">
        <v>60</v>
      </c>
      <c r="G63" s="54">
        <v>4500</v>
      </c>
      <c r="H63" s="18" t="s">
        <v>244</v>
      </c>
      <c r="I63" s="18" t="s">
        <v>587</v>
      </c>
      <c r="J63" s="54">
        <f>471.23+226.11+292.48+162+162+162+471.23</f>
        <v>1947.0500000000002</v>
      </c>
    </row>
    <row r="64" spans="1:10" s="23" customFormat="1" ht="30" customHeight="1" x14ac:dyDescent="0.25">
      <c r="A64" s="16" t="s">
        <v>248</v>
      </c>
      <c r="B64" s="33" t="s">
        <v>9</v>
      </c>
      <c r="C64" s="30" t="s">
        <v>58</v>
      </c>
      <c r="D64" s="14" t="s">
        <v>10</v>
      </c>
      <c r="E64" s="19" t="s">
        <v>187</v>
      </c>
      <c r="F64" s="19" t="s">
        <v>187</v>
      </c>
      <c r="G64" s="54">
        <v>4500</v>
      </c>
      <c r="H64" s="18" t="s">
        <v>247</v>
      </c>
      <c r="I64" s="18" t="s">
        <v>409</v>
      </c>
      <c r="J64" s="54">
        <v>1100</v>
      </c>
    </row>
    <row r="65" spans="1:10" s="23" customFormat="1" ht="30" customHeight="1" x14ac:dyDescent="0.25">
      <c r="A65" s="16" t="s">
        <v>251</v>
      </c>
      <c r="B65" s="33" t="s">
        <v>9</v>
      </c>
      <c r="C65" s="30" t="s">
        <v>250</v>
      </c>
      <c r="D65" s="14" t="s">
        <v>10</v>
      </c>
      <c r="E65" s="19" t="s">
        <v>217</v>
      </c>
      <c r="F65" s="19" t="s">
        <v>217</v>
      </c>
      <c r="G65" s="54">
        <v>5699.43</v>
      </c>
      <c r="H65" s="18" t="s">
        <v>249</v>
      </c>
      <c r="I65" s="18" t="s">
        <v>363</v>
      </c>
      <c r="J65" s="41">
        <v>5699.43</v>
      </c>
    </row>
    <row r="66" spans="1:10" s="23" customFormat="1" ht="30" customHeight="1" x14ac:dyDescent="0.25">
      <c r="A66" s="16" t="s">
        <v>254</v>
      </c>
      <c r="B66" s="33" t="s">
        <v>9</v>
      </c>
      <c r="C66" s="30" t="s">
        <v>252</v>
      </c>
      <c r="D66" s="14" t="s">
        <v>10</v>
      </c>
      <c r="E66" s="19" t="s">
        <v>253</v>
      </c>
      <c r="F66" s="19" t="s">
        <v>253</v>
      </c>
      <c r="G66" s="54">
        <v>33245.19</v>
      </c>
      <c r="H66" s="18" t="s">
        <v>249</v>
      </c>
      <c r="I66" s="18" t="s">
        <v>409</v>
      </c>
      <c r="J66" s="41">
        <v>33245.19</v>
      </c>
    </row>
    <row r="67" spans="1:10" s="23" customFormat="1" ht="30" customHeight="1" x14ac:dyDescent="0.25">
      <c r="A67" s="16" t="s">
        <v>257</v>
      </c>
      <c r="B67" s="33" t="s">
        <v>9</v>
      </c>
      <c r="C67" s="29" t="s">
        <v>256</v>
      </c>
      <c r="D67" s="14" t="s">
        <v>10</v>
      </c>
      <c r="E67" s="19" t="s">
        <v>253</v>
      </c>
      <c r="F67" s="19" t="s">
        <v>253</v>
      </c>
      <c r="G67" s="54">
        <v>930</v>
      </c>
      <c r="H67" s="18" t="s">
        <v>255</v>
      </c>
      <c r="I67" s="18" t="s">
        <v>409</v>
      </c>
      <c r="J67" s="41">
        <v>930</v>
      </c>
    </row>
    <row r="68" spans="1:10" s="23" customFormat="1" ht="30" customHeight="1" x14ac:dyDescent="0.25">
      <c r="A68" s="16" t="s">
        <v>259</v>
      </c>
      <c r="B68" s="33" t="s">
        <v>9</v>
      </c>
      <c r="C68" s="15" t="s">
        <v>258</v>
      </c>
      <c r="D68" s="31" t="s">
        <v>10</v>
      </c>
      <c r="E68" s="31" t="s">
        <v>217</v>
      </c>
      <c r="F68" s="31" t="s">
        <v>217</v>
      </c>
      <c r="G68" s="54">
        <v>2650</v>
      </c>
      <c r="H68" s="42">
        <v>45726</v>
      </c>
      <c r="I68" s="42">
        <v>45807</v>
      </c>
      <c r="J68" s="54">
        <v>2650</v>
      </c>
    </row>
    <row r="69" spans="1:10" s="23" customFormat="1" ht="30" customHeight="1" x14ac:dyDescent="0.25">
      <c r="A69" s="16" t="s">
        <v>282</v>
      </c>
      <c r="B69" s="33" t="s">
        <v>9</v>
      </c>
      <c r="C69" s="15" t="s">
        <v>280</v>
      </c>
      <c r="D69" s="31" t="s">
        <v>10</v>
      </c>
      <c r="E69" s="12" t="s">
        <v>281</v>
      </c>
      <c r="F69" s="12" t="s">
        <v>281</v>
      </c>
      <c r="G69" s="17">
        <v>45057.38</v>
      </c>
      <c r="H69" s="42">
        <v>45740</v>
      </c>
      <c r="I69" s="42">
        <v>45869</v>
      </c>
      <c r="J69" s="54">
        <f>11213.11+33844.26</f>
        <v>45057.37</v>
      </c>
    </row>
    <row r="70" spans="1:10" s="23" customFormat="1" ht="30" customHeight="1" x14ac:dyDescent="0.25">
      <c r="A70" s="16" t="s">
        <v>261</v>
      </c>
      <c r="B70" s="33" t="s">
        <v>9</v>
      </c>
      <c r="C70" s="15" t="s">
        <v>260</v>
      </c>
      <c r="D70" s="31" t="s">
        <v>10</v>
      </c>
      <c r="E70" s="31" t="s">
        <v>76</v>
      </c>
      <c r="F70" s="31" t="s">
        <v>76</v>
      </c>
      <c r="G70" s="54">
        <v>1773</v>
      </c>
      <c r="H70" s="42">
        <v>45727</v>
      </c>
      <c r="I70" s="18" t="s">
        <v>363</v>
      </c>
      <c r="J70" s="41">
        <v>1773</v>
      </c>
    </row>
    <row r="71" spans="1:10" s="23" customFormat="1" ht="30" customHeight="1" x14ac:dyDescent="0.25">
      <c r="A71" s="16" t="s">
        <v>264</v>
      </c>
      <c r="B71" s="33" t="s">
        <v>9</v>
      </c>
      <c r="C71" s="15" t="s">
        <v>263</v>
      </c>
      <c r="D71" s="31" t="s">
        <v>10</v>
      </c>
      <c r="E71" s="31" t="s">
        <v>262</v>
      </c>
      <c r="F71" s="31" t="s">
        <v>262</v>
      </c>
      <c r="G71" s="54">
        <v>1710</v>
      </c>
      <c r="H71" s="42">
        <v>45727</v>
      </c>
      <c r="I71" s="18" t="s">
        <v>446</v>
      </c>
      <c r="J71" s="41">
        <v>1680</v>
      </c>
    </row>
    <row r="72" spans="1:10" s="23" customFormat="1" ht="30" customHeight="1" x14ac:dyDescent="0.25">
      <c r="A72" s="16" t="s">
        <v>266</v>
      </c>
      <c r="B72" s="33" t="s">
        <v>9</v>
      </c>
      <c r="C72" s="15" t="s">
        <v>265</v>
      </c>
      <c r="D72" s="31" t="s">
        <v>10</v>
      </c>
      <c r="E72" s="23" t="s">
        <v>20</v>
      </c>
      <c r="F72" s="48" t="s">
        <v>20</v>
      </c>
      <c r="G72" s="23">
        <v>4024</v>
      </c>
      <c r="H72" s="42">
        <v>45728</v>
      </c>
      <c r="I72" s="42">
        <v>45869</v>
      </c>
      <c r="J72" s="41">
        <f>3632+332</f>
        <v>3964</v>
      </c>
    </row>
    <row r="73" spans="1:10" s="23" customFormat="1" ht="30" customHeight="1" x14ac:dyDescent="0.25">
      <c r="A73" s="16" t="s">
        <v>269</v>
      </c>
      <c r="B73" s="33" t="s">
        <v>9</v>
      </c>
      <c r="C73" s="15" t="s">
        <v>267</v>
      </c>
      <c r="D73" s="31" t="s">
        <v>10</v>
      </c>
      <c r="E73" s="31" t="s">
        <v>20</v>
      </c>
      <c r="F73" s="31" t="s">
        <v>20</v>
      </c>
      <c r="G73" s="17">
        <v>900</v>
      </c>
      <c r="H73" s="42">
        <v>45733</v>
      </c>
      <c r="I73" s="42">
        <v>45807</v>
      </c>
      <c r="J73" s="17">
        <v>900</v>
      </c>
    </row>
    <row r="74" spans="1:10" s="23" customFormat="1" ht="30" customHeight="1" x14ac:dyDescent="0.25">
      <c r="A74" s="16" t="s">
        <v>270</v>
      </c>
      <c r="B74" s="33" t="s">
        <v>9</v>
      </c>
      <c r="C74" s="15" t="s">
        <v>268</v>
      </c>
      <c r="D74" s="31" t="s">
        <v>10</v>
      </c>
      <c r="E74" s="31" t="s">
        <v>103</v>
      </c>
      <c r="F74" s="31" t="s">
        <v>103</v>
      </c>
      <c r="G74" s="17">
        <v>1235.3</v>
      </c>
      <c r="H74" s="42">
        <v>45733</v>
      </c>
      <c r="I74" s="42">
        <v>45807</v>
      </c>
      <c r="J74" s="17">
        <v>1235.2</v>
      </c>
    </row>
    <row r="75" spans="1:10" s="23" customFormat="1" ht="30" customHeight="1" x14ac:dyDescent="0.25">
      <c r="A75" s="16" t="s">
        <v>272</v>
      </c>
      <c r="B75" s="33" t="s">
        <v>9</v>
      </c>
      <c r="C75" s="15" t="s">
        <v>271</v>
      </c>
      <c r="D75" s="31" t="s">
        <v>10</v>
      </c>
      <c r="E75" s="31" t="s">
        <v>40</v>
      </c>
      <c r="F75" s="31" t="s">
        <v>40</v>
      </c>
      <c r="G75" s="17">
        <v>4000</v>
      </c>
      <c r="H75" s="42">
        <v>45733</v>
      </c>
      <c r="I75" s="42">
        <v>45765</v>
      </c>
      <c r="J75" s="17">
        <v>2100</v>
      </c>
    </row>
    <row r="76" spans="1:10" s="23" customFormat="1" ht="30" customHeight="1" x14ac:dyDescent="0.25">
      <c r="A76" s="16" t="s">
        <v>274</v>
      </c>
      <c r="B76" s="33" t="s">
        <v>9</v>
      </c>
      <c r="C76" s="15" t="s">
        <v>273</v>
      </c>
      <c r="D76" s="31" t="s">
        <v>10</v>
      </c>
      <c r="E76" s="31" t="s">
        <v>54</v>
      </c>
      <c r="F76" s="31" t="s">
        <v>54</v>
      </c>
      <c r="G76" s="17">
        <v>18495</v>
      </c>
      <c r="H76" s="42">
        <v>45734</v>
      </c>
      <c r="I76" s="42">
        <v>45931</v>
      </c>
      <c r="J76" s="17">
        <f>810+2700+2700+2700+3105</f>
        <v>12015</v>
      </c>
    </row>
    <row r="77" spans="1:10" s="23" customFormat="1" ht="30" customHeight="1" x14ac:dyDescent="0.25">
      <c r="A77" s="16" t="s">
        <v>279</v>
      </c>
      <c r="B77" s="33" t="s">
        <v>9</v>
      </c>
      <c r="C77" s="15" t="s">
        <v>276</v>
      </c>
      <c r="D77" s="31" t="s">
        <v>10</v>
      </c>
      <c r="E77" s="19" t="s">
        <v>47</v>
      </c>
      <c r="F77" s="19" t="s">
        <v>47</v>
      </c>
      <c r="G77" s="54">
        <v>4042.9</v>
      </c>
      <c r="H77" s="42">
        <v>45737</v>
      </c>
      <c r="I77" s="42">
        <v>45807</v>
      </c>
      <c r="J77" s="41">
        <v>4042.9</v>
      </c>
    </row>
    <row r="78" spans="1:10" s="23" customFormat="1" ht="30" customHeight="1" x14ac:dyDescent="0.25">
      <c r="A78" s="16" t="s">
        <v>278</v>
      </c>
      <c r="B78" s="33" t="s">
        <v>9</v>
      </c>
      <c r="C78" s="15" t="s">
        <v>275</v>
      </c>
      <c r="D78" s="31" t="s">
        <v>10</v>
      </c>
      <c r="E78" s="12" t="s">
        <v>114</v>
      </c>
      <c r="F78" s="12" t="s">
        <v>114</v>
      </c>
      <c r="G78" s="17">
        <v>2539</v>
      </c>
      <c r="H78" s="42">
        <v>45737</v>
      </c>
      <c r="I78" s="42">
        <v>45838</v>
      </c>
      <c r="J78" s="41">
        <v>730</v>
      </c>
    </row>
    <row r="79" spans="1:10" s="23" customFormat="1" ht="30" customHeight="1" x14ac:dyDescent="0.25">
      <c r="A79" s="16" t="s">
        <v>284</v>
      </c>
      <c r="B79" s="33" t="s">
        <v>9</v>
      </c>
      <c r="C79" s="15" t="s">
        <v>283</v>
      </c>
      <c r="D79" s="31" t="s">
        <v>10</v>
      </c>
      <c r="E79" s="12" t="s">
        <v>100</v>
      </c>
      <c r="F79" s="12" t="s">
        <v>100</v>
      </c>
      <c r="G79" s="17">
        <v>20589.05</v>
      </c>
      <c r="H79" s="42">
        <v>45741</v>
      </c>
      <c r="I79" s="42">
        <v>45869</v>
      </c>
      <c r="J79" s="41">
        <v>20589.05</v>
      </c>
    </row>
    <row r="80" spans="1:10" s="23" customFormat="1" ht="30" customHeight="1" x14ac:dyDescent="0.25">
      <c r="A80" s="16" t="s">
        <v>288</v>
      </c>
      <c r="B80" s="33" t="s">
        <v>9</v>
      </c>
      <c r="C80" s="15" t="s">
        <v>286</v>
      </c>
      <c r="D80" s="31" t="s">
        <v>10</v>
      </c>
      <c r="E80" s="12" t="s">
        <v>287</v>
      </c>
      <c r="F80" s="12" t="s">
        <v>287</v>
      </c>
      <c r="G80" s="17">
        <v>2500</v>
      </c>
      <c r="H80" s="42">
        <v>45742</v>
      </c>
      <c r="I80" s="42">
        <v>45869</v>
      </c>
      <c r="J80" s="41">
        <v>2500</v>
      </c>
    </row>
    <row r="81" spans="1:10" s="23" customFormat="1" ht="30" customHeight="1" x14ac:dyDescent="0.25">
      <c r="A81" s="16" t="s">
        <v>291</v>
      </c>
      <c r="B81" s="33" t="s">
        <v>9</v>
      </c>
      <c r="C81" s="15" t="s">
        <v>285</v>
      </c>
      <c r="D81" s="31" t="s">
        <v>10</v>
      </c>
      <c r="E81" s="12" t="s">
        <v>289</v>
      </c>
      <c r="F81" s="12" t="s">
        <v>289</v>
      </c>
      <c r="G81" s="17">
        <v>570</v>
      </c>
      <c r="H81" s="42">
        <v>45744</v>
      </c>
      <c r="I81" s="42" t="s">
        <v>646</v>
      </c>
      <c r="J81" s="41">
        <v>570</v>
      </c>
    </row>
    <row r="82" spans="1:10" s="23" customFormat="1" ht="30" customHeight="1" x14ac:dyDescent="0.25">
      <c r="A82" s="16" t="s">
        <v>292</v>
      </c>
      <c r="B82" s="33" t="s">
        <v>9</v>
      </c>
      <c r="C82" s="15" t="s">
        <v>293</v>
      </c>
      <c r="D82" s="31" t="s">
        <v>10</v>
      </c>
      <c r="E82" s="12" t="s">
        <v>101</v>
      </c>
      <c r="F82" s="12" t="s">
        <v>101</v>
      </c>
      <c r="G82" s="17">
        <v>6700</v>
      </c>
      <c r="H82" s="42">
        <v>45747</v>
      </c>
      <c r="I82" s="42">
        <v>45765</v>
      </c>
      <c r="J82" s="41">
        <v>6700</v>
      </c>
    </row>
    <row r="83" spans="1:10" s="23" customFormat="1" ht="30" customHeight="1" x14ac:dyDescent="0.25">
      <c r="A83" s="16" t="s">
        <v>295</v>
      </c>
      <c r="B83" s="33" t="s">
        <v>9</v>
      </c>
      <c r="C83" s="15" t="s">
        <v>67</v>
      </c>
      <c r="D83" s="31" t="s">
        <v>10</v>
      </c>
      <c r="E83" s="19" t="s">
        <v>72</v>
      </c>
      <c r="F83" s="19" t="s">
        <v>72</v>
      </c>
      <c r="G83" s="17">
        <v>4980</v>
      </c>
      <c r="H83" s="42">
        <v>45747</v>
      </c>
      <c r="I83" s="42">
        <v>45896</v>
      </c>
      <c r="J83" s="41">
        <v>2883</v>
      </c>
    </row>
    <row r="84" spans="1:10" s="23" customFormat="1" ht="30" customHeight="1" x14ac:dyDescent="0.25">
      <c r="A84" s="16" t="s">
        <v>296</v>
      </c>
      <c r="B84" s="33" t="s">
        <v>9</v>
      </c>
      <c r="C84" s="15" t="s">
        <v>297</v>
      </c>
      <c r="D84" s="31" t="s">
        <v>10</v>
      </c>
      <c r="E84" s="19" t="s">
        <v>194</v>
      </c>
      <c r="F84" s="19" t="s">
        <v>194</v>
      </c>
      <c r="G84" s="17">
        <v>900</v>
      </c>
      <c r="H84" s="42">
        <v>45748</v>
      </c>
      <c r="I84" s="42">
        <v>45799</v>
      </c>
      <c r="J84" s="41">
        <v>622.72</v>
      </c>
    </row>
    <row r="85" spans="1:10" s="23" customFormat="1" ht="30" customHeight="1" x14ac:dyDescent="0.25">
      <c r="A85" s="16" t="s">
        <v>299</v>
      </c>
      <c r="B85" s="33" t="s">
        <v>9</v>
      </c>
      <c r="C85" s="15" t="s">
        <v>89</v>
      </c>
      <c r="D85" s="31" t="s">
        <v>10</v>
      </c>
      <c r="E85" s="31" t="s">
        <v>298</v>
      </c>
      <c r="F85" s="31" t="s">
        <v>298</v>
      </c>
      <c r="G85" s="17">
        <v>317.39999999999998</v>
      </c>
      <c r="H85" s="42">
        <v>45748</v>
      </c>
      <c r="I85" s="42">
        <v>45869</v>
      </c>
      <c r="J85" s="41">
        <f>242.6+74.8</f>
        <v>317.39999999999998</v>
      </c>
    </row>
    <row r="86" spans="1:10" s="23" customFormat="1" ht="30" customHeight="1" x14ac:dyDescent="0.25">
      <c r="A86" s="16" t="s">
        <v>301</v>
      </c>
      <c r="B86" s="33" t="s">
        <v>9</v>
      </c>
      <c r="C86" s="29" t="s">
        <v>300</v>
      </c>
      <c r="D86" s="14" t="s">
        <v>10</v>
      </c>
      <c r="E86" s="6" t="s">
        <v>76</v>
      </c>
      <c r="F86" s="6" t="s">
        <v>76</v>
      </c>
      <c r="G86" s="17">
        <v>4500</v>
      </c>
      <c r="H86" s="42">
        <v>45749</v>
      </c>
      <c r="I86" s="42">
        <v>45782</v>
      </c>
      <c r="J86" s="41">
        <v>1485</v>
      </c>
    </row>
    <row r="87" spans="1:10" s="23" customFormat="1" ht="30" customHeight="1" x14ac:dyDescent="0.25">
      <c r="A87" s="16" t="s">
        <v>303</v>
      </c>
      <c r="B87" s="33" t="s">
        <v>9</v>
      </c>
      <c r="C87" s="15" t="s">
        <v>302</v>
      </c>
      <c r="D87" s="31" t="s">
        <v>10</v>
      </c>
      <c r="E87" s="31" t="s">
        <v>97</v>
      </c>
      <c r="F87" s="31" t="s">
        <v>97</v>
      </c>
      <c r="G87" s="17">
        <v>1200</v>
      </c>
      <c r="H87" s="42">
        <v>45749</v>
      </c>
      <c r="I87" s="42">
        <v>45993</v>
      </c>
      <c r="J87" s="41">
        <v>1200</v>
      </c>
    </row>
    <row r="88" spans="1:10" s="23" customFormat="1" ht="30" customHeight="1" x14ac:dyDescent="0.25">
      <c r="A88" s="16" t="s">
        <v>304</v>
      </c>
      <c r="B88" s="33" t="s">
        <v>9</v>
      </c>
      <c r="C88" s="15" t="s">
        <v>305</v>
      </c>
      <c r="D88" s="31" t="s">
        <v>10</v>
      </c>
      <c r="E88" s="31" t="s">
        <v>306</v>
      </c>
      <c r="F88" s="31" t="s">
        <v>306</v>
      </c>
      <c r="G88" s="17">
        <v>300</v>
      </c>
      <c r="H88" s="42">
        <v>45751</v>
      </c>
      <c r="I88" s="42">
        <v>45838</v>
      </c>
      <c r="J88" s="41">
        <v>300</v>
      </c>
    </row>
    <row r="89" spans="1:10" s="23" customFormat="1" ht="30" customHeight="1" x14ac:dyDescent="0.25">
      <c r="A89" s="16" t="s">
        <v>307</v>
      </c>
      <c r="B89" s="33" t="s">
        <v>9</v>
      </c>
      <c r="C89" s="15" t="s">
        <v>277</v>
      </c>
      <c r="D89" s="31" t="s">
        <v>10</v>
      </c>
      <c r="E89" s="19" t="s">
        <v>47</v>
      </c>
      <c r="F89" s="19" t="s">
        <v>47</v>
      </c>
      <c r="G89" s="17">
        <v>2239.4</v>
      </c>
      <c r="H89" s="42">
        <v>45751</v>
      </c>
      <c r="I89" s="42">
        <v>45931</v>
      </c>
      <c r="J89" s="41">
        <v>2111.7600000000002</v>
      </c>
    </row>
    <row r="90" spans="1:10" s="23" customFormat="1" ht="30" customHeight="1" x14ac:dyDescent="0.25">
      <c r="A90" s="16" t="s">
        <v>308</v>
      </c>
      <c r="B90" s="33" t="s">
        <v>9</v>
      </c>
      <c r="C90" s="15" t="s">
        <v>294</v>
      </c>
      <c r="D90" s="31" t="s">
        <v>10</v>
      </c>
      <c r="E90" s="19" t="s">
        <v>194</v>
      </c>
      <c r="F90" s="19" t="s">
        <v>194</v>
      </c>
      <c r="G90" s="17">
        <v>10000</v>
      </c>
      <c r="H90" s="42">
        <v>45754</v>
      </c>
      <c r="I90" s="42">
        <v>45799</v>
      </c>
      <c r="J90" s="41">
        <v>5982</v>
      </c>
    </row>
    <row r="91" spans="1:10" s="23" customFormat="1" ht="30" customHeight="1" x14ac:dyDescent="0.25">
      <c r="A91" s="16" t="s">
        <v>309</v>
      </c>
      <c r="B91" s="33" t="s">
        <v>9</v>
      </c>
      <c r="C91" s="29" t="s">
        <v>310</v>
      </c>
      <c r="D91" s="14" t="s">
        <v>10</v>
      </c>
      <c r="E91" s="6" t="s">
        <v>311</v>
      </c>
      <c r="F91" s="6" t="s">
        <v>311</v>
      </c>
      <c r="G91" s="17">
        <v>93807.1</v>
      </c>
      <c r="H91" s="42">
        <v>45755</v>
      </c>
      <c r="I91" s="42">
        <v>45931</v>
      </c>
      <c r="J91" s="41">
        <f>9000+9000+19300+9000</f>
        <v>46300</v>
      </c>
    </row>
    <row r="92" spans="1:10" s="23" customFormat="1" ht="30" customHeight="1" x14ac:dyDescent="0.25">
      <c r="A92" s="9" t="s">
        <v>313</v>
      </c>
      <c r="B92" s="33" t="s">
        <v>9</v>
      </c>
      <c r="C92" s="15" t="s">
        <v>312</v>
      </c>
      <c r="D92" s="31" t="s">
        <v>10</v>
      </c>
      <c r="E92" s="31" t="s">
        <v>100</v>
      </c>
      <c r="F92" s="31" t="s">
        <v>100</v>
      </c>
      <c r="G92" s="17">
        <v>29400</v>
      </c>
      <c r="H92" s="42">
        <v>45755</v>
      </c>
      <c r="I92" s="42">
        <v>45931</v>
      </c>
      <c r="J92" s="17">
        <f>3675+3675+3675</f>
        <v>11025</v>
      </c>
    </row>
    <row r="93" spans="1:10" s="23" customFormat="1" ht="30" customHeight="1" x14ac:dyDescent="0.25">
      <c r="A93" s="16" t="s">
        <v>316</v>
      </c>
      <c r="B93" s="33" t="s">
        <v>9</v>
      </c>
      <c r="C93" s="15" t="s">
        <v>315</v>
      </c>
      <c r="D93" s="31" t="s">
        <v>10</v>
      </c>
      <c r="E93" s="19" t="s">
        <v>62</v>
      </c>
      <c r="F93" s="19" t="s">
        <v>62</v>
      </c>
      <c r="G93" s="54">
        <v>1965</v>
      </c>
      <c r="H93" s="42">
        <v>45757</v>
      </c>
      <c r="I93" s="42">
        <v>45807</v>
      </c>
      <c r="J93" s="17">
        <f>1665+300</f>
        <v>1965</v>
      </c>
    </row>
    <row r="94" spans="1:10" s="23" customFormat="1" ht="30" customHeight="1" x14ac:dyDescent="0.25">
      <c r="A94" s="16" t="s">
        <v>317</v>
      </c>
      <c r="B94" s="33" t="s">
        <v>9</v>
      </c>
      <c r="C94" s="15" t="s">
        <v>314</v>
      </c>
      <c r="D94" s="31" t="s">
        <v>10</v>
      </c>
      <c r="E94" s="10" t="s">
        <v>41</v>
      </c>
      <c r="F94" s="10" t="s">
        <v>41</v>
      </c>
      <c r="G94" s="17">
        <v>370</v>
      </c>
      <c r="H94" s="42">
        <v>45757</v>
      </c>
      <c r="I94" s="42">
        <v>45807</v>
      </c>
      <c r="J94" s="17">
        <v>370</v>
      </c>
    </row>
    <row r="95" spans="1:10" s="23" customFormat="1" ht="30" customHeight="1" x14ac:dyDescent="0.25">
      <c r="A95" s="16" t="s">
        <v>320</v>
      </c>
      <c r="B95" s="33" t="s">
        <v>9</v>
      </c>
      <c r="C95" s="15" t="s">
        <v>319</v>
      </c>
      <c r="D95" s="31" t="s">
        <v>10</v>
      </c>
      <c r="E95" s="10" t="s">
        <v>117</v>
      </c>
      <c r="F95" s="10" t="s">
        <v>117</v>
      </c>
      <c r="G95" s="17">
        <v>1200</v>
      </c>
      <c r="H95" s="42">
        <v>45757</v>
      </c>
      <c r="I95" s="42">
        <v>45807</v>
      </c>
      <c r="J95" s="17">
        <v>1200</v>
      </c>
    </row>
    <row r="96" spans="1:10" s="23" customFormat="1" ht="30" customHeight="1" x14ac:dyDescent="0.25">
      <c r="A96" s="16" t="s">
        <v>321</v>
      </c>
      <c r="B96" s="33" t="s">
        <v>9</v>
      </c>
      <c r="C96" s="15" t="s">
        <v>322</v>
      </c>
      <c r="D96" s="31" t="s">
        <v>10</v>
      </c>
      <c r="E96" s="5" t="s">
        <v>217</v>
      </c>
      <c r="F96" s="5" t="s">
        <v>217</v>
      </c>
      <c r="G96" s="17">
        <v>3500</v>
      </c>
      <c r="H96" s="42">
        <v>45757</v>
      </c>
      <c r="I96" s="42">
        <v>45931</v>
      </c>
      <c r="J96" s="17">
        <v>2100</v>
      </c>
    </row>
    <row r="97" spans="1:10" s="23" customFormat="1" ht="30" customHeight="1" x14ac:dyDescent="0.25">
      <c r="A97" s="16" t="s">
        <v>323</v>
      </c>
      <c r="B97" s="33" t="s">
        <v>9</v>
      </c>
      <c r="C97" s="15" t="s">
        <v>90</v>
      </c>
      <c r="D97" s="31" t="s">
        <v>10</v>
      </c>
      <c r="E97" s="5" t="s">
        <v>36</v>
      </c>
      <c r="F97" s="5" t="s">
        <v>36</v>
      </c>
      <c r="G97" s="17">
        <v>4500</v>
      </c>
      <c r="H97" s="42">
        <v>45757</v>
      </c>
      <c r="I97" s="42">
        <v>45931</v>
      </c>
      <c r="J97" s="17">
        <f>1748+256+100</f>
        <v>2104</v>
      </c>
    </row>
    <row r="98" spans="1:10" s="23" customFormat="1" ht="30" customHeight="1" x14ac:dyDescent="0.25">
      <c r="A98" s="16" t="s">
        <v>325</v>
      </c>
      <c r="B98" s="33" t="s">
        <v>9</v>
      </c>
      <c r="C98" s="15" t="s">
        <v>324</v>
      </c>
      <c r="D98" s="31" t="s">
        <v>10</v>
      </c>
      <c r="E98" s="5" t="s">
        <v>68</v>
      </c>
      <c r="F98" s="5" t="s">
        <v>68</v>
      </c>
      <c r="G98" s="17">
        <v>500.56</v>
      </c>
      <c r="H98" s="42">
        <v>45758</v>
      </c>
      <c r="I98" s="42">
        <v>45803</v>
      </c>
      <c r="J98" s="17">
        <v>500.56</v>
      </c>
    </row>
    <row r="99" spans="1:10" s="23" customFormat="1" ht="30" customHeight="1" x14ac:dyDescent="0.25">
      <c r="A99" s="16" t="s">
        <v>326</v>
      </c>
      <c r="B99" s="33" t="s">
        <v>9</v>
      </c>
      <c r="C99" s="15" t="s">
        <v>318</v>
      </c>
      <c r="D99" s="31" t="s">
        <v>10</v>
      </c>
      <c r="E99" s="31" t="s">
        <v>75</v>
      </c>
      <c r="F99" s="31" t="s">
        <v>75</v>
      </c>
      <c r="G99" s="17">
        <v>8870</v>
      </c>
      <c r="H99" s="42">
        <v>45757</v>
      </c>
      <c r="I99" s="42">
        <v>45807</v>
      </c>
      <c r="J99" s="41">
        <v>8870</v>
      </c>
    </row>
    <row r="100" spans="1:10" s="23" customFormat="1" ht="30" customHeight="1" x14ac:dyDescent="0.25">
      <c r="A100" s="16" t="s">
        <v>327</v>
      </c>
      <c r="B100" s="33" t="s">
        <v>9</v>
      </c>
      <c r="C100" s="15" t="s">
        <v>328</v>
      </c>
      <c r="D100" s="31" t="s">
        <v>10</v>
      </c>
      <c r="E100" s="12" t="s">
        <v>103</v>
      </c>
      <c r="F100" s="12" t="s">
        <v>103</v>
      </c>
      <c r="G100" s="17">
        <v>600</v>
      </c>
      <c r="H100" s="42">
        <v>45761</v>
      </c>
      <c r="I100" s="42">
        <v>45869</v>
      </c>
      <c r="J100" s="41">
        <v>600</v>
      </c>
    </row>
    <row r="101" spans="1:10" s="23" customFormat="1" ht="30" customHeight="1" x14ac:dyDescent="0.25">
      <c r="A101" s="16" t="s">
        <v>329</v>
      </c>
      <c r="B101" s="33" t="s">
        <v>9</v>
      </c>
      <c r="C101" s="15" t="s">
        <v>330</v>
      </c>
      <c r="D101" s="31" t="s">
        <v>10</v>
      </c>
      <c r="E101" s="12" t="s">
        <v>64</v>
      </c>
      <c r="F101" s="12" t="s">
        <v>64</v>
      </c>
      <c r="G101" s="17">
        <v>15100</v>
      </c>
      <c r="H101" s="42">
        <v>45762</v>
      </c>
      <c r="I101" s="42">
        <v>45896</v>
      </c>
      <c r="J101" s="17">
        <v>9100</v>
      </c>
    </row>
    <row r="102" spans="1:10" s="23" customFormat="1" ht="30" customHeight="1" x14ac:dyDescent="0.25">
      <c r="A102" s="16" t="s">
        <v>332</v>
      </c>
      <c r="B102" s="33" t="s">
        <v>9</v>
      </c>
      <c r="C102" s="15" t="s">
        <v>331</v>
      </c>
      <c r="D102" s="31" t="s">
        <v>10</v>
      </c>
      <c r="E102" s="12" t="s">
        <v>20</v>
      </c>
      <c r="F102" s="12" t="s">
        <v>20</v>
      </c>
      <c r="G102" s="17">
        <v>7560</v>
      </c>
      <c r="H102" s="42">
        <v>45763</v>
      </c>
      <c r="I102" s="42">
        <v>45931</v>
      </c>
      <c r="J102" s="41">
        <v>7560</v>
      </c>
    </row>
    <row r="103" spans="1:10" s="23" customFormat="1" ht="30" customHeight="1" x14ac:dyDescent="0.25">
      <c r="A103" s="16" t="s">
        <v>339</v>
      </c>
      <c r="B103" s="33" t="s">
        <v>9</v>
      </c>
      <c r="C103" s="15" t="s">
        <v>338</v>
      </c>
      <c r="D103" s="31" t="s">
        <v>10</v>
      </c>
      <c r="E103" s="12" t="s">
        <v>43</v>
      </c>
      <c r="F103" s="12" t="s">
        <v>43</v>
      </c>
      <c r="G103" s="17">
        <v>4900</v>
      </c>
      <c r="H103" s="42">
        <v>45764</v>
      </c>
      <c r="I103" s="42">
        <v>45807</v>
      </c>
      <c r="J103" s="41">
        <v>29.54</v>
      </c>
    </row>
    <row r="104" spans="1:10" s="23" customFormat="1" ht="30" customHeight="1" x14ac:dyDescent="0.25">
      <c r="A104" s="16" t="s">
        <v>336</v>
      </c>
      <c r="B104" s="33" t="s">
        <v>9</v>
      </c>
      <c r="C104" s="15" t="s">
        <v>333</v>
      </c>
      <c r="D104" s="31" t="s">
        <v>10</v>
      </c>
      <c r="E104" s="12" t="s">
        <v>187</v>
      </c>
      <c r="F104" s="12" t="s">
        <v>187</v>
      </c>
      <c r="G104" s="17">
        <v>4500</v>
      </c>
      <c r="H104" s="42">
        <v>45770</v>
      </c>
      <c r="I104" s="42">
        <v>45931</v>
      </c>
      <c r="J104" s="41">
        <f>240+843.5+805+2095.8+998+385</f>
        <v>5367.3</v>
      </c>
    </row>
    <row r="105" spans="1:10" s="23" customFormat="1" ht="30" customHeight="1" x14ac:dyDescent="0.25">
      <c r="A105" s="16" t="s">
        <v>337</v>
      </c>
      <c r="B105" s="33" t="s">
        <v>9</v>
      </c>
      <c r="C105" s="15" t="s">
        <v>335</v>
      </c>
      <c r="D105" s="31" t="s">
        <v>10</v>
      </c>
      <c r="E105" s="5" t="s">
        <v>334</v>
      </c>
      <c r="F105" s="5" t="s">
        <v>334</v>
      </c>
      <c r="G105" s="17">
        <v>4500</v>
      </c>
      <c r="H105" s="42">
        <v>45770</v>
      </c>
      <c r="I105" s="42">
        <v>45869</v>
      </c>
      <c r="J105" s="41">
        <f>112.15+1173.61</f>
        <v>1285.76</v>
      </c>
    </row>
    <row r="106" spans="1:10" s="23" customFormat="1" ht="30" customHeight="1" x14ac:dyDescent="0.25">
      <c r="A106" s="16" t="s">
        <v>340</v>
      </c>
      <c r="B106" s="33" t="s">
        <v>9</v>
      </c>
      <c r="C106" s="49" t="s">
        <v>342</v>
      </c>
      <c r="D106" s="31" t="s">
        <v>10</v>
      </c>
      <c r="E106" s="31" t="s">
        <v>341</v>
      </c>
      <c r="F106" s="31" t="s">
        <v>341</v>
      </c>
      <c r="G106" s="17">
        <v>17982</v>
      </c>
      <c r="H106" s="42">
        <v>45771</v>
      </c>
      <c r="I106" s="42">
        <v>45896</v>
      </c>
      <c r="J106" s="17">
        <f>6486+12806.36</f>
        <v>19292.36</v>
      </c>
    </row>
    <row r="107" spans="1:10" s="23" customFormat="1" ht="30" customHeight="1" x14ac:dyDescent="0.25">
      <c r="A107" s="16" t="s">
        <v>343</v>
      </c>
      <c r="B107" s="33" t="s">
        <v>9</v>
      </c>
      <c r="C107" s="15" t="s">
        <v>110</v>
      </c>
      <c r="D107" s="31" t="s">
        <v>10</v>
      </c>
      <c r="E107" s="12" t="s">
        <v>16</v>
      </c>
      <c r="F107" s="12" t="s">
        <v>16</v>
      </c>
      <c r="G107" s="17">
        <v>1429</v>
      </c>
      <c r="H107" s="42">
        <v>45775</v>
      </c>
      <c r="I107" s="42">
        <v>45838</v>
      </c>
      <c r="J107" s="17">
        <v>1429</v>
      </c>
    </row>
    <row r="108" spans="1:10" s="23" customFormat="1" ht="30" customHeight="1" x14ac:dyDescent="0.25">
      <c r="A108" s="36" t="s">
        <v>344</v>
      </c>
      <c r="B108" s="33" t="s">
        <v>9</v>
      </c>
      <c r="C108" s="32" t="s">
        <v>345</v>
      </c>
      <c r="D108" s="31" t="s">
        <v>10</v>
      </c>
      <c r="E108" s="15" t="s">
        <v>11</v>
      </c>
      <c r="F108" s="15" t="s">
        <v>11</v>
      </c>
      <c r="G108" s="17">
        <v>2512</v>
      </c>
      <c r="H108" s="42">
        <v>45776</v>
      </c>
      <c r="I108" s="42">
        <v>45869</v>
      </c>
      <c r="J108" s="17">
        <v>2464</v>
      </c>
    </row>
    <row r="109" spans="1:10" s="23" customFormat="1" ht="30" customHeight="1" x14ac:dyDescent="0.25">
      <c r="A109" s="16" t="s">
        <v>346</v>
      </c>
      <c r="B109" s="33" t="s">
        <v>9</v>
      </c>
      <c r="C109" s="15" t="s">
        <v>347</v>
      </c>
      <c r="D109" s="31" t="s">
        <v>10</v>
      </c>
      <c r="E109" s="31" t="s">
        <v>93</v>
      </c>
      <c r="F109" s="31" t="s">
        <v>93</v>
      </c>
      <c r="G109" s="17">
        <v>209.02</v>
      </c>
      <c r="H109" s="42">
        <v>45776</v>
      </c>
      <c r="I109" s="42">
        <v>45807</v>
      </c>
      <c r="J109" s="41">
        <v>209.02</v>
      </c>
    </row>
    <row r="110" spans="1:10" s="23" customFormat="1" ht="30" customHeight="1" x14ac:dyDescent="0.25">
      <c r="A110" s="16" t="s">
        <v>349</v>
      </c>
      <c r="B110" s="33" t="s">
        <v>9</v>
      </c>
      <c r="C110" s="15" t="s">
        <v>348</v>
      </c>
      <c r="D110" s="31" t="s">
        <v>10</v>
      </c>
      <c r="E110" s="31" t="s">
        <v>54</v>
      </c>
      <c r="F110" s="31" t="s">
        <v>54</v>
      </c>
      <c r="G110" s="17">
        <v>354</v>
      </c>
      <c r="H110" s="42">
        <v>45776</v>
      </c>
      <c r="I110" s="42">
        <v>45838</v>
      </c>
      <c r="J110" s="41">
        <v>354</v>
      </c>
    </row>
    <row r="111" spans="1:10" s="23" customFormat="1" ht="30" customHeight="1" x14ac:dyDescent="0.25">
      <c r="A111" s="16" t="s">
        <v>350</v>
      </c>
      <c r="B111" s="33" t="s">
        <v>9</v>
      </c>
      <c r="C111" s="15" t="s">
        <v>351</v>
      </c>
      <c r="D111" s="31" t="s">
        <v>10</v>
      </c>
      <c r="E111" s="31" t="s">
        <v>28</v>
      </c>
      <c r="F111" s="31" t="s">
        <v>28</v>
      </c>
      <c r="G111" s="17">
        <v>8000</v>
      </c>
      <c r="H111" s="42">
        <v>45776</v>
      </c>
      <c r="I111" s="42">
        <v>46015</v>
      </c>
      <c r="J111" s="41">
        <v>8000</v>
      </c>
    </row>
    <row r="112" spans="1:10" s="23" customFormat="1" ht="30" customHeight="1" x14ac:dyDescent="0.25">
      <c r="A112" s="16" t="s">
        <v>353</v>
      </c>
      <c r="B112" s="33" t="s">
        <v>9</v>
      </c>
      <c r="C112" s="15" t="s">
        <v>157</v>
      </c>
      <c r="D112" s="31" t="s">
        <v>10</v>
      </c>
      <c r="E112" s="12" t="s">
        <v>118</v>
      </c>
      <c r="F112" s="12" t="s">
        <v>118</v>
      </c>
      <c r="G112" s="17">
        <v>513.79999999999995</v>
      </c>
      <c r="H112" s="42">
        <v>45777</v>
      </c>
      <c r="I112" s="42">
        <v>45869</v>
      </c>
      <c r="J112" s="41">
        <v>513.79999999999995</v>
      </c>
    </row>
    <row r="113" spans="1:10" s="23" customFormat="1" ht="30" customHeight="1" x14ac:dyDescent="0.25">
      <c r="A113" s="16" t="s">
        <v>356</v>
      </c>
      <c r="B113" s="33" t="s">
        <v>9</v>
      </c>
      <c r="C113" s="15" t="s">
        <v>354</v>
      </c>
      <c r="D113" s="31" t="s">
        <v>10</v>
      </c>
      <c r="E113" s="12" t="s">
        <v>355</v>
      </c>
      <c r="F113" s="12" t="s">
        <v>355</v>
      </c>
      <c r="G113" s="17">
        <v>23770</v>
      </c>
      <c r="H113" s="42">
        <v>45777</v>
      </c>
      <c r="I113" s="42">
        <v>45798</v>
      </c>
      <c r="J113" s="41">
        <v>23770</v>
      </c>
    </row>
    <row r="114" spans="1:10" s="23" customFormat="1" ht="30" customHeight="1" x14ac:dyDescent="0.25">
      <c r="A114" s="16" t="s">
        <v>358</v>
      </c>
      <c r="B114" s="33" t="s">
        <v>9</v>
      </c>
      <c r="C114" s="15" t="s">
        <v>357</v>
      </c>
      <c r="D114" s="31" t="s">
        <v>10</v>
      </c>
      <c r="E114" s="12" t="s">
        <v>107</v>
      </c>
      <c r="F114" s="12" t="s">
        <v>107</v>
      </c>
      <c r="G114" s="17">
        <v>38649.599999999999</v>
      </c>
      <c r="H114" s="42">
        <v>45779</v>
      </c>
      <c r="I114" s="42">
        <v>45931</v>
      </c>
      <c r="J114" s="17">
        <f>11620+7500</f>
        <v>19120</v>
      </c>
    </row>
    <row r="115" spans="1:10" s="23" customFormat="1" ht="30" customHeight="1" x14ac:dyDescent="0.25">
      <c r="A115" s="16" t="s">
        <v>360</v>
      </c>
      <c r="B115" s="33" t="s">
        <v>9</v>
      </c>
      <c r="C115" s="15" t="s">
        <v>361</v>
      </c>
      <c r="D115" s="31" t="s">
        <v>10</v>
      </c>
      <c r="E115" s="31" t="s">
        <v>40</v>
      </c>
      <c r="F115" s="31" t="s">
        <v>40</v>
      </c>
      <c r="G115" s="17">
        <v>2000</v>
      </c>
      <c r="H115" s="42">
        <v>45779</v>
      </c>
      <c r="I115" s="42">
        <v>45806</v>
      </c>
      <c r="J115" s="17">
        <v>2100</v>
      </c>
    </row>
    <row r="116" spans="1:10" s="23" customFormat="1" ht="30" customHeight="1" x14ac:dyDescent="0.25">
      <c r="A116" s="16" t="s">
        <v>362</v>
      </c>
      <c r="B116" s="33" t="s">
        <v>9</v>
      </c>
      <c r="C116" s="15" t="s">
        <v>359</v>
      </c>
      <c r="D116" s="31" t="s">
        <v>10</v>
      </c>
      <c r="E116" s="12" t="s">
        <v>123</v>
      </c>
      <c r="F116" s="12" t="s">
        <v>123</v>
      </c>
      <c r="G116" s="17">
        <v>3000</v>
      </c>
      <c r="H116" s="42">
        <v>45779</v>
      </c>
      <c r="I116" s="42">
        <v>45838</v>
      </c>
      <c r="J116" s="41">
        <v>3000</v>
      </c>
    </row>
    <row r="117" spans="1:10" s="23" customFormat="1" ht="30" customHeight="1" x14ac:dyDescent="0.25">
      <c r="A117" s="16" t="s">
        <v>364</v>
      </c>
      <c r="B117" s="33" t="s">
        <v>9</v>
      </c>
      <c r="C117" s="15" t="s">
        <v>57</v>
      </c>
      <c r="D117" s="31" t="s">
        <v>10</v>
      </c>
      <c r="E117" s="12" t="s">
        <v>41</v>
      </c>
      <c r="F117" s="12" t="s">
        <v>41</v>
      </c>
      <c r="G117" s="17">
        <v>2000</v>
      </c>
      <c r="H117" s="42">
        <v>45784</v>
      </c>
      <c r="I117" s="42">
        <v>45931</v>
      </c>
      <c r="J117" s="41">
        <v>250</v>
      </c>
    </row>
    <row r="118" spans="1:10" s="23" customFormat="1" ht="30" customHeight="1" x14ac:dyDescent="0.25">
      <c r="A118" s="16" t="s">
        <v>366</v>
      </c>
      <c r="B118" s="33" t="s">
        <v>9</v>
      </c>
      <c r="C118" s="15" t="s">
        <v>365</v>
      </c>
      <c r="D118" s="31" t="s">
        <v>10</v>
      </c>
      <c r="E118" s="31" t="s">
        <v>71</v>
      </c>
      <c r="F118" s="31" t="s">
        <v>71</v>
      </c>
      <c r="G118" s="17">
        <v>4500</v>
      </c>
      <c r="H118" s="42">
        <v>45786</v>
      </c>
      <c r="I118" s="42">
        <v>45900</v>
      </c>
      <c r="J118" s="41">
        <f>1359.5</f>
        <v>1359.5</v>
      </c>
    </row>
    <row r="119" spans="1:10" s="23" customFormat="1" ht="30" customHeight="1" x14ac:dyDescent="0.25">
      <c r="A119" s="16" t="s">
        <v>367</v>
      </c>
      <c r="B119" s="33" t="s">
        <v>9</v>
      </c>
      <c r="C119" s="15" t="s">
        <v>368</v>
      </c>
      <c r="D119" s="31" t="s">
        <v>10</v>
      </c>
      <c r="E119" s="12" t="s">
        <v>369</v>
      </c>
      <c r="F119" s="12" t="s">
        <v>369</v>
      </c>
      <c r="G119" s="17">
        <v>75300</v>
      </c>
      <c r="H119" s="42">
        <v>45786</v>
      </c>
      <c r="I119" s="42">
        <v>45869</v>
      </c>
      <c r="J119" s="17">
        <v>35000</v>
      </c>
    </row>
    <row r="120" spans="1:10" s="23" customFormat="1" ht="30" customHeight="1" x14ac:dyDescent="0.25">
      <c r="A120" s="16" t="s">
        <v>370</v>
      </c>
      <c r="B120" s="33" t="s">
        <v>9</v>
      </c>
      <c r="C120" s="15" t="s">
        <v>371</v>
      </c>
      <c r="D120" s="31" t="s">
        <v>10</v>
      </c>
      <c r="E120" s="5" t="s">
        <v>372</v>
      </c>
      <c r="F120" s="5" t="s">
        <v>372</v>
      </c>
      <c r="G120" s="17">
        <v>4800</v>
      </c>
      <c r="H120" s="42">
        <v>45790</v>
      </c>
      <c r="I120" s="42">
        <v>45799</v>
      </c>
      <c r="J120" s="41">
        <v>15719.04</v>
      </c>
    </row>
    <row r="121" spans="1:10" s="23" customFormat="1" ht="30" customHeight="1" x14ac:dyDescent="0.25">
      <c r="A121" s="16" t="s">
        <v>373</v>
      </c>
      <c r="B121" s="33" t="s">
        <v>9</v>
      </c>
      <c r="C121" s="15" t="s">
        <v>87</v>
      </c>
      <c r="D121" s="31" t="s">
        <v>10</v>
      </c>
      <c r="E121" s="31" t="s">
        <v>24</v>
      </c>
      <c r="F121" s="31" t="s">
        <v>24</v>
      </c>
      <c r="G121" s="17">
        <v>4500</v>
      </c>
      <c r="H121" s="42">
        <v>45790</v>
      </c>
      <c r="I121" s="42">
        <v>45838</v>
      </c>
      <c r="J121" s="41">
        <v>1397</v>
      </c>
    </row>
    <row r="122" spans="1:10" s="23" customFormat="1" ht="30" customHeight="1" x14ac:dyDescent="0.25">
      <c r="A122" s="16" t="s">
        <v>375</v>
      </c>
      <c r="B122" s="33" t="s">
        <v>9</v>
      </c>
      <c r="C122" s="15" t="s">
        <v>374</v>
      </c>
      <c r="D122" s="31" t="s">
        <v>10</v>
      </c>
      <c r="E122" s="31" t="s">
        <v>217</v>
      </c>
      <c r="F122" s="31" t="s">
        <v>217</v>
      </c>
      <c r="G122" s="19">
        <v>4990</v>
      </c>
      <c r="H122" s="42">
        <v>45791</v>
      </c>
      <c r="I122" s="42">
        <v>45838</v>
      </c>
      <c r="J122" s="41">
        <v>4990</v>
      </c>
    </row>
    <row r="123" spans="1:10" s="23" customFormat="1" ht="30" customHeight="1" x14ac:dyDescent="0.25">
      <c r="A123" s="16" t="s">
        <v>381</v>
      </c>
      <c r="B123" s="33" t="s">
        <v>9</v>
      </c>
      <c r="C123" s="15" t="s">
        <v>376</v>
      </c>
      <c r="D123" s="31" t="s">
        <v>10</v>
      </c>
      <c r="E123" s="12" t="s">
        <v>18</v>
      </c>
      <c r="F123" s="12" t="s">
        <v>18</v>
      </c>
      <c r="G123" s="17">
        <v>130000</v>
      </c>
      <c r="H123" s="42">
        <v>45792</v>
      </c>
      <c r="I123" s="42">
        <v>45931</v>
      </c>
      <c r="J123" s="41">
        <v>3924.52</v>
      </c>
    </row>
    <row r="124" spans="1:10" s="23" customFormat="1" ht="30" customHeight="1" x14ac:dyDescent="0.25">
      <c r="A124" s="16" t="s">
        <v>378</v>
      </c>
      <c r="B124" s="33" t="s">
        <v>9</v>
      </c>
      <c r="C124" s="15" t="s">
        <v>377</v>
      </c>
      <c r="D124" s="31" t="s">
        <v>10</v>
      </c>
      <c r="E124" s="12" t="s">
        <v>91</v>
      </c>
      <c r="F124" s="12" t="s">
        <v>91</v>
      </c>
      <c r="G124" s="17">
        <v>980</v>
      </c>
      <c r="H124" s="42">
        <v>45793</v>
      </c>
      <c r="I124" s="42">
        <v>45793</v>
      </c>
      <c r="J124" s="41">
        <v>985</v>
      </c>
    </row>
    <row r="125" spans="1:10" s="23" customFormat="1" ht="30" customHeight="1" x14ac:dyDescent="0.25">
      <c r="A125" s="16" t="s">
        <v>380</v>
      </c>
      <c r="B125" s="33" t="s">
        <v>9</v>
      </c>
      <c r="C125" s="15" t="s">
        <v>379</v>
      </c>
      <c r="D125" s="31" t="s">
        <v>10</v>
      </c>
      <c r="E125" s="12" t="s">
        <v>22</v>
      </c>
      <c r="F125" s="12" t="s">
        <v>22</v>
      </c>
      <c r="G125" s="19">
        <v>887.56</v>
      </c>
      <c r="H125" s="42">
        <v>45793</v>
      </c>
      <c r="I125" s="42">
        <v>45839</v>
      </c>
      <c r="J125" s="41">
        <v>887.56</v>
      </c>
    </row>
    <row r="126" spans="1:10" s="23" customFormat="1" ht="30" customHeight="1" x14ac:dyDescent="0.25">
      <c r="A126" s="16" t="s">
        <v>382</v>
      </c>
      <c r="B126" s="33" t="s">
        <v>9</v>
      </c>
      <c r="C126" s="15" t="s">
        <v>383</v>
      </c>
      <c r="D126" s="31" t="s">
        <v>10</v>
      </c>
      <c r="E126" s="12" t="s">
        <v>384</v>
      </c>
      <c r="F126" s="12" t="s">
        <v>384</v>
      </c>
      <c r="G126" s="19">
        <v>130000</v>
      </c>
      <c r="H126" s="42">
        <v>45796</v>
      </c>
      <c r="I126" s="44">
        <v>45838</v>
      </c>
      <c r="J126" s="45">
        <f>14021.2+2421.99</f>
        <v>16443.190000000002</v>
      </c>
    </row>
    <row r="127" spans="1:10" s="23" customFormat="1" ht="30" customHeight="1" x14ac:dyDescent="0.25">
      <c r="A127" s="16" t="s">
        <v>385</v>
      </c>
      <c r="B127" s="33" t="s">
        <v>9</v>
      </c>
      <c r="C127" s="15" t="s">
        <v>386</v>
      </c>
      <c r="D127" s="31" t="s">
        <v>10</v>
      </c>
      <c r="E127" s="12" t="s">
        <v>17</v>
      </c>
      <c r="F127" s="12" t="s">
        <v>17</v>
      </c>
      <c r="G127" s="17">
        <v>10000</v>
      </c>
      <c r="H127" s="42">
        <v>45797</v>
      </c>
      <c r="I127" s="42">
        <v>45838</v>
      </c>
      <c r="J127" s="17">
        <v>10000</v>
      </c>
    </row>
    <row r="128" spans="1:10" s="23" customFormat="1" ht="30" customHeight="1" x14ac:dyDescent="0.25">
      <c r="A128" s="16" t="s">
        <v>387</v>
      </c>
      <c r="B128" s="33" t="s">
        <v>9</v>
      </c>
      <c r="C128" s="15" t="s">
        <v>388</v>
      </c>
      <c r="D128" s="31" t="s">
        <v>10</v>
      </c>
      <c r="E128" s="12" t="s">
        <v>115</v>
      </c>
      <c r="F128" s="12" t="s">
        <v>115</v>
      </c>
      <c r="G128" s="17">
        <v>3500</v>
      </c>
      <c r="H128" s="42">
        <v>45798</v>
      </c>
      <c r="I128" s="42">
        <v>45931</v>
      </c>
      <c r="J128" s="41">
        <v>3500</v>
      </c>
    </row>
    <row r="129" spans="1:10" s="23" customFormat="1" ht="30" customHeight="1" x14ac:dyDescent="0.25">
      <c r="A129" s="16" t="s">
        <v>390</v>
      </c>
      <c r="B129" s="33" t="s">
        <v>9</v>
      </c>
      <c r="C129" s="15" t="s">
        <v>391</v>
      </c>
      <c r="D129" s="31" t="s">
        <v>10</v>
      </c>
      <c r="E129" s="12" t="s">
        <v>18</v>
      </c>
      <c r="F129" s="12" t="s">
        <v>18</v>
      </c>
      <c r="G129" s="17">
        <v>130000</v>
      </c>
      <c r="H129" s="42">
        <v>45799</v>
      </c>
      <c r="I129" s="42">
        <v>45937</v>
      </c>
      <c r="J129" s="41">
        <f>1218.5+5278.3+12006.65+5038.58+4570+4557.7+11560.4</f>
        <v>44230.13</v>
      </c>
    </row>
    <row r="130" spans="1:10" s="23" customFormat="1" ht="30" customHeight="1" x14ac:dyDescent="0.25">
      <c r="A130" s="16" t="s">
        <v>392</v>
      </c>
      <c r="B130" s="33" t="s">
        <v>9</v>
      </c>
      <c r="C130" s="15" t="s">
        <v>389</v>
      </c>
      <c r="D130" s="31" t="s">
        <v>10</v>
      </c>
      <c r="E130" s="12" t="s">
        <v>311</v>
      </c>
      <c r="F130" s="12" t="s">
        <v>311</v>
      </c>
      <c r="G130" s="17">
        <v>980</v>
      </c>
      <c r="H130" s="42">
        <v>45798</v>
      </c>
      <c r="I130" s="42">
        <v>45869</v>
      </c>
      <c r="J130" s="41">
        <v>980</v>
      </c>
    </row>
    <row r="131" spans="1:10" s="23" customFormat="1" ht="30" customHeight="1" x14ac:dyDescent="0.25">
      <c r="A131" s="16" t="s">
        <v>393</v>
      </c>
      <c r="B131" s="33" t="s">
        <v>9</v>
      </c>
      <c r="C131" s="15" t="s">
        <v>193</v>
      </c>
      <c r="D131" s="31" t="s">
        <v>10</v>
      </c>
      <c r="E131" s="31" t="s">
        <v>394</v>
      </c>
      <c r="F131" s="31" t="s">
        <v>394</v>
      </c>
      <c r="G131" s="17">
        <v>267.2</v>
      </c>
      <c r="H131" s="42">
        <v>45800</v>
      </c>
      <c r="I131" s="42">
        <v>45804</v>
      </c>
      <c r="J131" s="41">
        <v>250</v>
      </c>
    </row>
    <row r="132" spans="1:10" s="23" customFormat="1" ht="30" customHeight="1" x14ac:dyDescent="0.25">
      <c r="A132" s="16" t="s">
        <v>395</v>
      </c>
      <c r="B132" s="33" t="s">
        <v>9</v>
      </c>
      <c r="C132" s="15" t="s">
        <v>396</v>
      </c>
      <c r="D132" s="31" t="s">
        <v>10</v>
      </c>
      <c r="E132" s="12" t="s">
        <v>397</v>
      </c>
      <c r="F132" s="12" t="s">
        <v>397</v>
      </c>
      <c r="G132" s="57">
        <v>1100</v>
      </c>
      <c r="H132" s="42">
        <v>45803</v>
      </c>
      <c r="I132" s="42">
        <v>45993</v>
      </c>
      <c r="J132" s="41">
        <v>1100</v>
      </c>
    </row>
    <row r="133" spans="1:10" s="23" customFormat="1" ht="30" customHeight="1" x14ac:dyDescent="0.25">
      <c r="A133" s="16" t="s">
        <v>399</v>
      </c>
      <c r="B133" s="33" t="s">
        <v>9</v>
      </c>
      <c r="C133" s="15" t="s">
        <v>398</v>
      </c>
      <c r="D133" s="31" t="s">
        <v>10</v>
      </c>
      <c r="E133" s="12" t="s">
        <v>647</v>
      </c>
      <c r="F133" s="12" t="s">
        <v>647</v>
      </c>
      <c r="G133" s="17">
        <v>2672</v>
      </c>
      <c r="H133" s="42">
        <v>45803</v>
      </c>
      <c r="I133" s="42">
        <v>45838</v>
      </c>
      <c r="J133" s="41">
        <v>2672</v>
      </c>
    </row>
    <row r="134" spans="1:10" s="23" customFormat="1" ht="30" customHeight="1" x14ac:dyDescent="0.25">
      <c r="A134" s="16" t="s">
        <v>400</v>
      </c>
      <c r="B134" s="33" t="s">
        <v>9</v>
      </c>
      <c r="C134" s="15" t="s">
        <v>401</v>
      </c>
      <c r="D134" s="31" t="s">
        <v>10</v>
      </c>
      <c r="E134" s="12" t="s">
        <v>94</v>
      </c>
      <c r="F134" s="12" t="s">
        <v>94</v>
      </c>
      <c r="G134" s="17">
        <v>1923.84</v>
      </c>
      <c r="H134" s="42">
        <v>45806</v>
      </c>
      <c r="I134" s="42">
        <v>45824</v>
      </c>
      <c r="J134" s="41">
        <v>1800</v>
      </c>
    </row>
    <row r="135" spans="1:10" s="23" customFormat="1" ht="30" customHeight="1" x14ac:dyDescent="0.25">
      <c r="A135" s="16" t="s">
        <v>405</v>
      </c>
      <c r="B135" s="33" t="s">
        <v>9</v>
      </c>
      <c r="C135" s="15" t="s">
        <v>402</v>
      </c>
      <c r="D135" s="31" t="s">
        <v>10</v>
      </c>
      <c r="E135" s="31" t="s">
        <v>404</v>
      </c>
      <c r="F135" s="31" t="s">
        <v>404</v>
      </c>
      <c r="G135" s="17">
        <v>369</v>
      </c>
      <c r="H135" s="42">
        <v>45807</v>
      </c>
      <c r="I135" s="42">
        <v>45869</v>
      </c>
      <c r="J135" s="41">
        <v>369</v>
      </c>
    </row>
    <row r="136" spans="1:10" s="23" customFormat="1" ht="30" customHeight="1" x14ac:dyDescent="0.25">
      <c r="A136" s="16" t="s">
        <v>406</v>
      </c>
      <c r="B136" s="33" t="s">
        <v>9</v>
      </c>
      <c r="C136" s="15" t="s">
        <v>403</v>
      </c>
      <c r="D136" s="31" t="s">
        <v>10</v>
      </c>
      <c r="E136" s="31" t="s">
        <v>103</v>
      </c>
      <c r="F136" s="31" t="s">
        <v>103</v>
      </c>
      <c r="G136" s="17">
        <v>4957.1000000000004</v>
      </c>
      <c r="H136" s="42">
        <v>45807</v>
      </c>
      <c r="I136" s="42">
        <v>45869</v>
      </c>
      <c r="J136" s="41">
        <v>4957.1000000000004</v>
      </c>
    </row>
    <row r="137" spans="1:10" s="23" customFormat="1" ht="30" customHeight="1" x14ac:dyDescent="0.25">
      <c r="A137" s="16" t="s">
        <v>407</v>
      </c>
      <c r="B137" s="33" t="s">
        <v>9</v>
      </c>
      <c r="C137" s="15" t="s">
        <v>408</v>
      </c>
      <c r="D137" s="31" t="s">
        <v>10</v>
      </c>
      <c r="E137" s="12" t="s">
        <v>12</v>
      </c>
      <c r="F137" s="12" t="s">
        <v>12</v>
      </c>
      <c r="G137" s="17">
        <v>3560.8</v>
      </c>
      <c r="H137" s="42">
        <v>45811</v>
      </c>
      <c r="I137" s="42">
        <v>45900</v>
      </c>
      <c r="J137" s="17">
        <v>3560.8</v>
      </c>
    </row>
    <row r="138" spans="1:10" s="23" customFormat="1" ht="30" customHeight="1" x14ac:dyDescent="0.25">
      <c r="A138" s="16" t="s">
        <v>410</v>
      </c>
      <c r="B138" s="33" t="s">
        <v>9</v>
      </c>
      <c r="C138" s="15" t="s">
        <v>411</v>
      </c>
      <c r="D138" s="31" t="s">
        <v>10</v>
      </c>
      <c r="E138" s="12" t="s">
        <v>92</v>
      </c>
      <c r="F138" s="12" t="s">
        <v>92</v>
      </c>
      <c r="G138" s="17">
        <v>560</v>
      </c>
      <c r="H138" s="42">
        <v>45812</v>
      </c>
      <c r="I138" s="42">
        <v>45931</v>
      </c>
      <c r="J138" s="17">
        <v>560</v>
      </c>
    </row>
    <row r="139" spans="1:10" s="23" customFormat="1" ht="30" customHeight="1" x14ac:dyDescent="0.25">
      <c r="A139" s="16" t="s">
        <v>412</v>
      </c>
      <c r="B139" s="33" t="s">
        <v>9</v>
      </c>
      <c r="C139" s="15" t="s">
        <v>413</v>
      </c>
      <c r="D139" s="31" t="s">
        <v>10</v>
      </c>
      <c r="E139" s="31" t="s">
        <v>414</v>
      </c>
      <c r="F139" s="31" t="s">
        <v>414</v>
      </c>
      <c r="G139" s="17">
        <v>703.37</v>
      </c>
      <c r="H139" s="42">
        <v>45814</v>
      </c>
      <c r="I139" s="42">
        <v>45867</v>
      </c>
      <c r="J139" s="41">
        <v>765.37</v>
      </c>
    </row>
    <row r="140" spans="1:10" s="23" customFormat="1" ht="30" customHeight="1" x14ac:dyDescent="0.25">
      <c r="A140" s="16" t="s">
        <v>416</v>
      </c>
      <c r="B140" s="33" t="s">
        <v>9</v>
      </c>
      <c r="C140" s="15" t="s">
        <v>415</v>
      </c>
      <c r="D140" s="31" t="s">
        <v>10</v>
      </c>
      <c r="E140" s="31" t="s">
        <v>12</v>
      </c>
      <c r="F140" s="31" t="s">
        <v>12</v>
      </c>
      <c r="G140" s="17">
        <v>7600.53</v>
      </c>
      <c r="H140" s="42">
        <v>45814</v>
      </c>
      <c r="I140" s="42">
        <v>45900</v>
      </c>
      <c r="J140" s="41">
        <v>7600.53</v>
      </c>
    </row>
    <row r="141" spans="1:10" s="23" customFormat="1" ht="30" customHeight="1" x14ac:dyDescent="0.25">
      <c r="A141" s="16" t="s">
        <v>417</v>
      </c>
      <c r="B141" s="33" t="s">
        <v>9</v>
      </c>
      <c r="C141" s="15" t="s">
        <v>418</v>
      </c>
      <c r="D141" s="31" t="s">
        <v>10</v>
      </c>
      <c r="E141" s="31" t="s">
        <v>372</v>
      </c>
      <c r="F141" s="31" t="s">
        <v>372</v>
      </c>
      <c r="G141" s="17">
        <v>130000</v>
      </c>
      <c r="H141" s="42">
        <v>45818</v>
      </c>
      <c r="I141" s="42">
        <v>45917</v>
      </c>
      <c r="J141" s="41">
        <f>20687.66+25016.26</f>
        <v>45703.92</v>
      </c>
    </row>
    <row r="142" spans="1:10" s="23" customFormat="1" ht="30" customHeight="1" x14ac:dyDescent="0.25">
      <c r="A142" s="16" t="s">
        <v>419</v>
      </c>
      <c r="B142" s="33" t="s">
        <v>9</v>
      </c>
      <c r="C142" s="15" t="s">
        <v>420</v>
      </c>
      <c r="D142" s="31" t="s">
        <v>10</v>
      </c>
      <c r="E142" s="31" t="s">
        <v>421</v>
      </c>
      <c r="F142" s="31" t="s">
        <v>421</v>
      </c>
      <c r="G142" s="17">
        <v>577</v>
      </c>
      <c r="H142" s="42">
        <v>45819</v>
      </c>
      <c r="I142" s="42">
        <v>45838</v>
      </c>
      <c r="J142" s="41">
        <v>577</v>
      </c>
    </row>
    <row r="143" spans="1:10" s="23" customFormat="1" ht="30" customHeight="1" x14ac:dyDescent="0.25">
      <c r="A143" s="16" t="s">
        <v>422</v>
      </c>
      <c r="B143" s="33" t="s">
        <v>9</v>
      </c>
      <c r="C143" s="15" t="s">
        <v>423</v>
      </c>
      <c r="D143" s="31" t="s">
        <v>10</v>
      </c>
      <c r="E143" s="31" t="s">
        <v>30</v>
      </c>
      <c r="F143" s="31" t="s">
        <v>30</v>
      </c>
      <c r="G143" s="17">
        <v>1350</v>
      </c>
      <c r="H143" s="42">
        <v>45821</v>
      </c>
      <c r="I143" s="42">
        <v>45960</v>
      </c>
      <c r="J143" s="41">
        <v>1350</v>
      </c>
    </row>
    <row r="144" spans="1:10" s="23" customFormat="1" ht="30" customHeight="1" x14ac:dyDescent="0.25">
      <c r="A144" s="16" t="s">
        <v>424</v>
      </c>
      <c r="B144" s="33" t="s">
        <v>9</v>
      </c>
      <c r="C144" s="15" t="s">
        <v>425</v>
      </c>
      <c r="D144" s="31" t="s">
        <v>10</v>
      </c>
      <c r="E144" s="31" t="s">
        <v>118</v>
      </c>
      <c r="F144" s="31" t="s">
        <v>118</v>
      </c>
      <c r="G144" s="17">
        <v>599.6</v>
      </c>
      <c r="H144" s="42">
        <v>45821</v>
      </c>
      <c r="I144" s="42">
        <v>45931</v>
      </c>
      <c r="J144" s="41">
        <v>599.6</v>
      </c>
    </row>
    <row r="145" spans="1:10" s="23" customFormat="1" ht="30" customHeight="1" x14ac:dyDescent="0.25">
      <c r="A145" s="16" t="s">
        <v>426</v>
      </c>
      <c r="B145" s="33" t="s">
        <v>9</v>
      </c>
      <c r="C145" s="15" t="s">
        <v>427</v>
      </c>
      <c r="D145" s="31" t="s">
        <v>10</v>
      </c>
      <c r="E145" s="31" t="s">
        <v>428</v>
      </c>
      <c r="F145" s="31" t="s">
        <v>428</v>
      </c>
      <c r="G145" s="17">
        <v>10500</v>
      </c>
      <c r="H145" s="42">
        <v>45824</v>
      </c>
      <c r="I145" s="42">
        <v>45931</v>
      </c>
      <c r="J145" s="17">
        <v>5250</v>
      </c>
    </row>
    <row r="146" spans="1:10" s="23" customFormat="1" ht="30" customHeight="1" x14ac:dyDescent="0.25">
      <c r="A146" s="16" t="s">
        <v>429</v>
      </c>
      <c r="B146" s="33" t="s">
        <v>9</v>
      </c>
      <c r="C146" s="15" t="s">
        <v>430</v>
      </c>
      <c r="D146" s="31" t="s">
        <v>10</v>
      </c>
      <c r="E146" s="12" t="s">
        <v>96</v>
      </c>
      <c r="F146" s="12" t="s">
        <v>96</v>
      </c>
      <c r="G146" s="17">
        <v>27000</v>
      </c>
      <c r="H146" s="42">
        <v>45825</v>
      </c>
      <c r="I146" s="42">
        <v>45912</v>
      </c>
      <c r="J146" s="41">
        <f>13500+13500</f>
        <v>27000</v>
      </c>
    </row>
    <row r="147" spans="1:10" s="23" customFormat="1" ht="30" customHeight="1" x14ac:dyDescent="0.25">
      <c r="A147" s="16" t="s">
        <v>431</v>
      </c>
      <c r="B147" s="33" t="s">
        <v>9</v>
      </c>
      <c r="C147" s="15" t="s">
        <v>302</v>
      </c>
      <c r="D147" s="31" t="s">
        <v>10</v>
      </c>
      <c r="E147" s="31" t="s">
        <v>56</v>
      </c>
      <c r="F147" s="31" t="s">
        <v>56</v>
      </c>
      <c r="G147" s="17">
        <v>300</v>
      </c>
      <c r="H147" s="42"/>
      <c r="I147" s="42">
        <v>45896</v>
      </c>
      <c r="J147" s="17">
        <f>150+150</f>
        <v>300</v>
      </c>
    </row>
    <row r="148" spans="1:10" s="23" customFormat="1" ht="30" customHeight="1" x14ac:dyDescent="0.25">
      <c r="A148" s="16" t="s">
        <v>433</v>
      </c>
      <c r="B148" s="33" t="s">
        <v>9</v>
      </c>
      <c r="C148" s="15" t="s">
        <v>432</v>
      </c>
      <c r="D148" s="31" t="s">
        <v>10</v>
      </c>
      <c r="E148" s="31" t="s">
        <v>49</v>
      </c>
      <c r="F148" s="31" t="s">
        <v>49</v>
      </c>
      <c r="G148" s="17">
        <v>2000</v>
      </c>
      <c r="H148" s="42"/>
      <c r="I148" s="42">
        <v>45896</v>
      </c>
      <c r="J148" s="41">
        <v>2000</v>
      </c>
    </row>
    <row r="149" spans="1:10" s="23" customFormat="1" ht="30" customHeight="1" x14ac:dyDescent="0.25">
      <c r="A149" s="16" t="s">
        <v>434</v>
      </c>
      <c r="B149" s="33" t="s">
        <v>9</v>
      </c>
      <c r="C149" s="15" t="s">
        <v>435</v>
      </c>
      <c r="D149" s="31" t="s">
        <v>10</v>
      </c>
      <c r="E149" s="12" t="s">
        <v>647</v>
      </c>
      <c r="F149" s="12" t="s">
        <v>647</v>
      </c>
      <c r="G149" s="17">
        <v>1710.08</v>
      </c>
      <c r="H149" s="42">
        <v>45467</v>
      </c>
      <c r="I149" s="42">
        <v>45896</v>
      </c>
      <c r="J149" s="41">
        <v>1710.08</v>
      </c>
    </row>
    <row r="150" spans="1:10" s="23" customFormat="1" ht="30" customHeight="1" x14ac:dyDescent="0.25">
      <c r="A150" s="16" t="s">
        <v>436</v>
      </c>
      <c r="B150" s="33" t="s">
        <v>9</v>
      </c>
      <c r="C150" s="15" t="s">
        <v>84</v>
      </c>
      <c r="D150" s="31" t="s">
        <v>10</v>
      </c>
      <c r="E150" s="31" t="s">
        <v>42</v>
      </c>
      <c r="F150" s="31" t="s">
        <v>42</v>
      </c>
      <c r="G150" s="57">
        <v>300</v>
      </c>
      <c r="H150" s="42">
        <v>45833</v>
      </c>
      <c r="I150" s="42">
        <v>45847</v>
      </c>
      <c r="J150" s="41">
        <v>300</v>
      </c>
    </row>
    <row r="151" spans="1:10" s="23" customFormat="1" ht="30" customHeight="1" x14ac:dyDescent="0.25">
      <c r="A151" s="16" t="s">
        <v>437</v>
      </c>
      <c r="B151" s="33" t="s">
        <v>9</v>
      </c>
      <c r="C151" s="15" t="s">
        <v>438</v>
      </c>
      <c r="D151" s="31" t="s">
        <v>10</v>
      </c>
      <c r="E151" s="12" t="s">
        <v>93</v>
      </c>
      <c r="F151" s="12" t="s">
        <v>93</v>
      </c>
      <c r="G151" s="17">
        <v>4500</v>
      </c>
      <c r="H151" s="42">
        <v>45834</v>
      </c>
      <c r="I151" s="42">
        <v>45869</v>
      </c>
      <c r="J151" s="41">
        <v>203.28</v>
      </c>
    </row>
    <row r="152" spans="1:10" s="23" customFormat="1" ht="30" customHeight="1" x14ac:dyDescent="0.25">
      <c r="A152" s="16" t="s">
        <v>440</v>
      </c>
      <c r="B152" s="33" t="s">
        <v>9</v>
      </c>
      <c r="C152" s="15" t="s">
        <v>439</v>
      </c>
      <c r="D152" s="31" t="s">
        <v>10</v>
      </c>
      <c r="E152" s="12" t="s">
        <v>38</v>
      </c>
      <c r="F152" s="12" t="s">
        <v>38</v>
      </c>
      <c r="G152" s="17">
        <v>2040.72</v>
      </c>
      <c r="H152" s="42">
        <v>45834</v>
      </c>
      <c r="I152" s="42">
        <v>45869</v>
      </c>
      <c r="J152" s="41">
        <v>2040.72</v>
      </c>
    </row>
    <row r="153" spans="1:10" s="23" customFormat="1" ht="30" customHeight="1" x14ac:dyDescent="0.25">
      <c r="A153" s="16" t="s">
        <v>441</v>
      </c>
      <c r="B153" s="33" t="s">
        <v>9</v>
      </c>
      <c r="C153" s="15" t="s">
        <v>294</v>
      </c>
      <c r="D153" s="31" t="s">
        <v>10</v>
      </c>
      <c r="E153" s="31" t="s">
        <v>40</v>
      </c>
      <c r="F153" s="31" t="s">
        <v>40</v>
      </c>
      <c r="G153" s="57">
        <v>2000</v>
      </c>
      <c r="H153" s="42">
        <v>45835</v>
      </c>
      <c r="I153" s="42">
        <v>45869</v>
      </c>
      <c r="J153" s="41">
        <v>4784</v>
      </c>
    </row>
    <row r="154" spans="1:10" s="23" customFormat="1" ht="30" customHeight="1" x14ac:dyDescent="0.25">
      <c r="A154" s="16" t="s">
        <v>442</v>
      </c>
      <c r="B154" s="33" t="s">
        <v>9</v>
      </c>
      <c r="C154" s="15" t="s">
        <v>443</v>
      </c>
      <c r="D154" s="31" t="s">
        <v>10</v>
      </c>
      <c r="E154" s="12" t="s">
        <v>444</v>
      </c>
      <c r="F154" s="12" t="s">
        <v>444</v>
      </c>
      <c r="G154" s="17">
        <v>4406</v>
      </c>
      <c r="H154" s="42">
        <v>45835</v>
      </c>
      <c r="I154" s="42">
        <v>45931</v>
      </c>
      <c r="J154" s="41">
        <v>4406</v>
      </c>
    </row>
    <row r="155" spans="1:10" s="23" customFormat="1" ht="30" customHeight="1" x14ac:dyDescent="0.25">
      <c r="A155" s="16" t="s">
        <v>448</v>
      </c>
      <c r="B155" s="33" t="s">
        <v>9</v>
      </c>
      <c r="C155" s="15" t="s">
        <v>447</v>
      </c>
      <c r="D155" s="31" t="s">
        <v>10</v>
      </c>
      <c r="E155" s="12" t="s">
        <v>306</v>
      </c>
      <c r="F155" s="12" t="s">
        <v>306</v>
      </c>
      <c r="G155" s="17">
        <v>1420</v>
      </c>
      <c r="H155" s="42">
        <v>45840</v>
      </c>
      <c r="I155" s="42">
        <v>46057</v>
      </c>
      <c r="J155" s="41">
        <v>1420</v>
      </c>
    </row>
    <row r="156" spans="1:10" s="23" customFormat="1" ht="30" customHeight="1" x14ac:dyDescent="0.25">
      <c r="A156" s="16" t="s">
        <v>450</v>
      </c>
      <c r="B156" s="33" t="s">
        <v>9</v>
      </c>
      <c r="C156" s="15" t="s">
        <v>451</v>
      </c>
      <c r="D156" s="31" t="s">
        <v>10</v>
      </c>
      <c r="E156" s="39" t="s">
        <v>119</v>
      </c>
      <c r="F156" s="39" t="s">
        <v>119</v>
      </c>
      <c r="G156" s="17">
        <v>4300</v>
      </c>
      <c r="H156" s="42">
        <v>45846</v>
      </c>
      <c r="I156" s="42">
        <v>45931</v>
      </c>
      <c r="J156" s="41">
        <v>4300</v>
      </c>
    </row>
    <row r="157" spans="1:10" s="23" customFormat="1" ht="30" customHeight="1" x14ac:dyDescent="0.25">
      <c r="A157" s="16" t="s">
        <v>452</v>
      </c>
      <c r="B157" s="33" t="s">
        <v>9</v>
      </c>
      <c r="C157" s="15" t="s">
        <v>453</v>
      </c>
      <c r="D157" s="31" t="s">
        <v>10</v>
      </c>
      <c r="E157" s="31" t="s">
        <v>20</v>
      </c>
      <c r="F157" s="31" t="s">
        <v>20</v>
      </c>
      <c r="G157" s="17">
        <v>367.5</v>
      </c>
      <c r="H157" s="42">
        <v>45878</v>
      </c>
      <c r="I157" s="42">
        <v>45847</v>
      </c>
      <c r="J157" s="41">
        <v>367.5</v>
      </c>
    </row>
    <row r="158" spans="1:10" s="23" customFormat="1" ht="30" customHeight="1" x14ac:dyDescent="0.25">
      <c r="A158" s="16" t="s">
        <v>454</v>
      </c>
      <c r="B158" s="33" t="s">
        <v>9</v>
      </c>
      <c r="C158" s="15" t="s">
        <v>455</v>
      </c>
      <c r="D158" s="31" t="s">
        <v>10</v>
      </c>
      <c r="E158" s="12" t="s">
        <v>91</v>
      </c>
      <c r="F158" s="12" t="s">
        <v>91</v>
      </c>
      <c r="G158" s="17">
        <v>385</v>
      </c>
      <c r="H158" s="42">
        <v>45878</v>
      </c>
      <c r="I158" s="42">
        <v>45847</v>
      </c>
      <c r="J158" s="17">
        <v>128.5</v>
      </c>
    </row>
    <row r="159" spans="1:10" s="23" customFormat="1" ht="30" customHeight="1" x14ac:dyDescent="0.25">
      <c r="A159" s="16" t="s">
        <v>458</v>
      </c>
      <c r="B159" s="33" t="s">
        <v>9</v>
      </c>
      <c r="C159" s="15" t="s">
        <v>456</v>
      </c>
      <c r="D159" s="31" t="s">
        <v>10</v>
      </c>
      <c r="E159" s="12" t="s">
        <v>281</v>
      </c>
      <c r="F159" s="12" t="s">
        <v>281</v>
      </c>
      <c r="G159" s="17">
        <v>20262.3</v>
      </c>
      <c r="H159" s="42">
        <v>45849</v>
      </c>
      <c r="I159" s="42">
        <v>45931</v>
      </c>
      <c r="J159" s="41">
        <v>20262.3</v>
      </c>
    </row>
    <row r="160" spans="1:10" s="23" customFormat="1" ht="30" customHeight="1" x14ac:dyDescent="0.25">
      <c r="A160" s="16" t="s">
        <v>460</v>
      </c>
      <c r="B160" s="33" t="s">
        <v>9</v>
      </c>
      <c r="C160" s="15" t="s">
        <v>457</v>
      </c>
      <c r="D160" s="31" t="s">
        <v>10</v>
      </c>
      <c r="E160" s="12" t="s">
        <v>459</v>
      </c>
      <c r="F160" s="12" t="s">
        <v>459</v>
      </c>
      <c r="G160" s="41">
        <v>2670</v>
      </c>
      <c r="H160" s="42">
        <v>45849</v>
      </c>
      <c r="I160" s="42">
        <v>45960</v>
      </c>
      <c r="J160" s="41">
        <v>2670</v>
      </c>
    </row>
    <row r="161" spans="1:10" s="23" customFormat="1" ht="30" customHeight="1" x14ac:dyDescent="0.25">
      <c r="A161" s="16" t="s">
        <v>462</v>
      </c>
      <c r="B161" s="33" t="s">
        <v>9</v>
      </c>
      <c r="C161" s="15" t="s">
        <v>461</v>
      </c>
      <c r="D161" s="31" t="s">
        <v>10</v>
      </c>
      <c r="E161" s="31" t="s">
        <v>11</v>
      </c>
      <c r="F161" s="31" t="s">
        <v>11</v>
      </c>
      <c r="G161" s="19">
        <v>1000</v>
      </c>
      <c r="H161" s="44">
        <v>45849</v>
      </c>
      <c r="I161" s="44">
        <v>45930</v>
      </c>
      <c r="J161" s="45">
        <v>1160</v>
      </c>
    </row>
    <row r="162" spans="1:10" s="23" customFormat="1" ht="30" customHeight="1" x14ac:dyDescent="0.25">
      <c r="A162" s="16" t="s">
        <v>463</v>
      </c>
      <c r="B162" s="33" t="s">
        <v>9</v>
      </c>
      <c r="C162" s="15" t="s">
        <v>464</v>
      </c>
      <c r="D162" s="31" t="s">
        <v>10</v>
      </c>
      <c r="E162" s="31" t="s">
        <v>38</v>
      </c>
      <c r="F162" s="31" t="s">
        <v>38</v>
      </c>
      <c r="G162" s="17">
        <v>483.28</v>
      </c>
      <c r="H162" s="44">
        <v>45849</v>
      </c>
      <c r="I162" s="42">
        <v>45896</v>
      </c>
      <c r="J162" s="41">
        <v>483.28</v>
      </c>
    </row>
    <row r="163" spans="1:10" s="23" customFormat="1" ht="30" customHeight="1" x14ac:dyDescent="0.25">
      <c r="A163" s="16" t="s">
        <v>465</v>
      </c>
      <c r="B163" s="33" t="s">
        <v>9</v>
      </c>
      <c r="C163" s="15" t="s">
        <v>466</v>
      </c>
      <c r="D163" s="31" t="s">
        <v>10</v>
      </c>
      <c r="E163" s="31" t="s">
        <v>21</v>
      </c>
      <c r="F163" s="31" t="s">
        <v>21</v>
      </c>
      <c r="G163" s="17">
        <v>450</v>
      </c>
      <c r="H163" s="44">
        <v>45852</v>
      </c>
      <c r="I163" s="42">
        <v>45931</v>
      </c>
      <c r="J163" s="41">
        <v>450</v>
      </c>
    </row>
    <row r="164" spans="1:10" s="23" customFormat="1" ht="30" customHeight="1" x14ac:dyDescent="0.25">
      <c r="A164" s="16" t="s">
        <v>467</v>
      </c>
      <c r="B164" s="33" t="s">
        <v>9</v>
      </c>
      <c r="C164" s="15" t="s">
        <v>471</v>
      </c>
      <c r="D164" s="31" t="s">
        <v>10</v>
      </c>
      <c r="E164" s="12" t="s">
        <v>470</v>
      </c>
      <c r="F164" s="12" t="s">
        <v>470</v>
      </c>
      <c r="G164" s="17">
        <v>135.80000000000001</v>
      </c>
      <c r="H164" s="46">
        <v>45854</v>
      </c>
      <c r="I164" s="55">
        <v>45930</v>
      </c>
      <c r="J164" s="43">
        <v>138.30000000000001</v>
      </c>
    </row>
    <row r="165" spans="1:10" s="23" customFormat="1" ht="30" customHeight="1" x14ac:dyDescent="0.25">
      <c r="A165" s="16" t="s">
        <v>468</v>
      </c>
      <c r="B165" s="33" t="s">
        <v>9</v>
      </c>
      <c r="C165" s="15" t="s">
        <v>469</v>
      </c>
      <c r="D165" s="31" t="s">
        <v>10</v>
      </c>
      <c r="E165" s="31" t="s">
        <v>118</v>
      </c>
      <c r="F165" s="31" t="s">
        <v>118</v>
      </c>
      <c r="G165" s="17">
        <v>127</v>
      </c>
      <c r="H165" s="44">
        <v>45854</v>
      </c>
      <c r="I165" s="42">
        <v>45931</v>
      </c>
      <c r="J165" s="41">
        <v>167.06</v>
      </c>
    </row>
    <row r="166" spans="1:10" s="23" customFormat="1" ht="30" customHeight="1" x14ac:dyDescent="0.25">
      <c r="A166" s="16" t="s">
        <v>472</v>
      </c>
      <c r="B166" s="33" t="s">
        <v>9</v>
      </c>
      <c r="C166" s="15" t="s">
        <v>473</v>
      </c>
      <c r="D166" s="31" t="s">
        <v>10</v>
      </c>
      <c r="E166" s="31" t="s">
        <v>92</v>
      </c>
      <c r="F166" s="31" t="s">
        <v>92</v>
      </c>
      <c r="G166" s="17">
        <v>645</v>
      </c>
      <c r="H166" s="44">
        <v>45854</v>
      </c>
      <c r="I166" s="42">
        <v>45993</v>
      </c>
      <c r="J166" s="41">
        <v>645</v>
      </c>
    </row>
    <row r="167" spans="1:10" s="23" customFormat="1" ht="30" customHeight="1" x14ac:dyDescent="0.25">
      <c r="A167" s="16" t="s">
        <v>474</v>
      </c>
      <c r="B167" s="33" t="s">
        <v>9</v>
      </c>
      <c r="C167" s="15" t="s">
        <v>475</v>
      </c>
      <c r="D167" s="31" t="s">
        <v>10</v>
      </c>
      <c r="E167" s="12" t="s">
        <v>12</v>
      </c>
      <c r="F167" s="12" t="s">
        <v>12</v>
      </c>
      <c r="G167" s="17">
        <v>3634.4</v>
      </c>
      <c r="H167" s="42">
        <v>45855</v>
      </c>
      <c r="I167" s="42">
        <v>45989</v>
      </c>
      <c r="J167" s="17">
        <v>3634.4</v>
      </c>
    </row>
    <row r="168" spans="1:10" s="23" customFormat="1" ht="30" customHeight="1" x14ac:dyDescent="0.25">
      <c r="A168" s="16" t="s">
        <v>476</v>
      </c>
      <c r="B168" s="33" t="s">
        <v>9</v>
      </c>
      <c r="C168" s="15" t="s">
        <v>477</v>
      </c>
      <c r="D168" s="31" t="s">
        <v>10</v>
      </c>
      <c r="E168" s="12" t="s">
        <v>88</v>
      </c>
      <c r="F168" s="12" t="s">
        <v>88</v>
      </c>
      <c r="G168" s="17">
        <v>313</v>
      </c>
      <c r="H168" s="42">
        <v>45855</v>
      </c>
      <c r="I168" s="42">
        <v>45960</v>
      </c>
      <c r="J168" s="41">
        <v>313</v>
      </c>
    </row>
    <row r="169" spans="1:10" s="23" customFormat="1" ht="30" customHeight="1" x14ac:dyDescent="0.25">
      <c r="A169" s="16" t="s">
        <v>479</v>
      </c>
      <c r="B169" s="33" t="s">
        <v>9</v>
      </c>
      <c r="C169" s="15" t="s">
        <v>73</v>
      </c>
      <c r="D169" s="31" t="s">
        <v>10</v>
      </c>
      <c r="E169" s="15" t="s">
        <v>52</v>
      </c>
      <c r="F169" s="15" t="s">
        <v>52</v>
      </c>
      <c r="G169" s="17">
        <v>4500</v>
      </c>
      <c r="H169" s="42">
        <v>45856</v>
      </c>
      <c r="I169" s="42">
        <v>45667</v>
      </c>
      <c r="J169" s="41">
        <v>140</v>
      </c>
    </row>
    <row r="170" spans="1:10" s="23" customFormat="1" ht="30" customHeight="1" x14ac:dyDescent="0.25">
      <c r="A170" s="16" t="s">
        <v>480</v>
      </c>
      <c r="B170" s="33" t="s">
        <v>9</v>
      </c>
      <c r="C170" s="15" t="s">
        <v>478</v>
      </c>
      <c r="D170" s="31" t="s">
        <v>10</v>
      </c>
      <c r="E170" s="12" t="s">
        <v>27</v>
      </c>
      <c r="F170" s="12" t="s">
        <v>27</v>
      </c>
      <c r="G170" s="17">
        <v>4500</v>
      </c>
      <c r="H170" s="42">
        <v>45856</v>
      </c>
      <c r="I170" s="42">
        <v>45931</v>
      </c>
      <c r="J170" s="41">
        <v>2731.17</v>
      </c>
    </row>
    <row r="171" spans="1:10" s="23" customFormat="1" ht="30" customHeight="1" x14ac:dyDescent="0.25">
      <c r="A171" s="16" t="s">
        <v>481</v>
      </c>
      <c r="B171" s="33" t="s">
        <v>9</v>
      </c>
      <c r="C171" s="15" t="s">
        <v>482</v>
      </c>
      <c r="D171" s="31" t="s">
        <v>10</v>
      </c>
      <c r="E171" s="12" t="s">
        <v>34</v>
      </c>
      <c r="F171" s="12" t="s">
        <v>34</v>
      </c>
      <c r="G171" s="17">
        <v>14500</v>
      </c>
      <c r="H171" s="42">
        <v>45860</v>
      </c>
      <c r="I171" s="42">
        <v>45896</v>
      </c>
      <c r="J171" s="41">
        <v>14500</v>
      </c>
    </row>
    <row r="172" spans="1:10" s="23" customFormat="1" ht="30" customHeight="1" x14ac:dyDescent="0.25">
      <c r="A172" s="16" t="s">
        <v>483</v>
      </c>
      <c r="B172" s="33" t="s">
        <v>9</v>
      </c>
      <c r="C172" s="15" t="s">
        <v>484</v>
      </c>
      <c r="D172" s="31" t="s">
        <v>10</v>
      </c>
      <c r="E172" s="12" t="s">
        <v>29</v>
      </c>
      <c r="F172" s="12" t="s">
        <v>29</v>
      </c>
      <c r="G172" s="17">
        <v>17718.32</v>
      </c>
      <c r="H172" s="42">
        <v>45866</v>
      </c>
      <c r="I172" s="42">
        <v>45986</v>
      </c>
      <c r="J172" s="41">
        <v>17718.32</v>
      </c>
    </row>
    <row r="173" spans="1:10" s="23" customFormat="1" ht="30" customHeight="1" x14ac:dyDescent="0.25">
      <c r="A173" s="16" t="s">
        <v>486</v>
      </c>
      <c r="B173" s="33" t="s">
        <v>9</v>
      </c>
      <c r="C173" s="15" t="s">
        <v>485</v>
      </c>
      <c r="D173" s="31" t="s">
        <v>10</v>
      </c>
      <c r="E173" s="31" t="s">
        <v>217</v>
      </c>
      <c r="F173" s="31" t="s">
        <v>217</v>
      </c>
      <c r="G173" s="17">
        <v>4990</v>
      </c>
      <c r="H173" s="42">
        <v>45866</v>
      </c>
      <c r="I173" s="42">
        <v>45896</v>
      </c>
      <c r="J173" s="41">
        <v>4990</v>
      </c>
    </row>
    <row r="174" spans="1:10" s="23" customFormat="1" ht="30" customHeight="1" x14ac:dyDescent="0.25">
      <c r="A174" s="16" t="s">
        <v>489</v>
      </c>
      <c r="B174" s="33" t="s">
        <v>9</v>
      </c>
      <c r="C174" s="15" t="s">
        <v>488</v>
      </c>
      <c r="D174" s="31" t="s">
        <v>10</v>
      </c>
      <c r="E174" s="12" t="s">
        <v>119</v>
      </c>
      <c r="F174" s="12" t="s">
        <v>119</v>
      </c>
      <c r="G174" s="17">
        <v>1700</v>
      </c>
      <c r="H174" s="42">
        <v>45866</v>
      </c>
      <c r="I174" s="42">
        <v>45993</v>
      </c>
      <c r="J174" s="17">
        <v>1300</v>
      </c>
    </row>
    <row r="175" spans="1:10" s="23" customFormat="1" ht="30" customHeight="1" x14ac:dyDescent="0.25">
      <c r="A175" s="16" t="s">
        <v>492</v>
      </c>
      <c r="B175" s="33" t="s">
        <v>9</v>
      </c>
      <c r="C175" s="15" t="s">
        <v>487</v>
      </c>
      <c r="D175" s="31" t="s">
        <v>10</v>
      </c>
      <c r="E175" s="31" t="s">
        <v>119</v>
      </c>
      <c r="F175" s="31" t="s">
        <v>119</v>
      </c>
      <c r="G175" s="17">
        <v>2750</v>
      </c>
      <c r="H175" s="42">
        <v>45866</v>
      </c>
      <c r="I175" s="42">
        <v>45993</v>
      </c>
      <c r="J175" s="41">
        <v>2750</v>
      </c>
    </row>
    <row r="176" spans="1:10" s="23" customFormat="1" ht="30" customHeight="1" x14ac:dyDescent="0.25">
      <c r="A176" s="16" t="s">
        <v>491</v>
      </c>
      <c r="B176" s="33" t="s">
        <v>9</v>
      </c>
      <c r="C176" s="15" t="s">
        <v>490</v>
      </c>
      <c r="D176" s="31" t="s">
        <v>10</v>
      </c>
      <c r="E176" s="31" t="s">
        <v>82</v>
      </c>
      <c r="F176" s="31" t="s">
        <v>82</v>
      </c>
      <c r="G176" s="17">
        <v>4900</v>
      </c>
      <c r="H176" s="42">
        <v>45867</v>
      </c>
      <c r="I176" s="42">
        <v>45931</v>
      </c>
      <c r="J176" s="41">
        <v>520.79999999999995</v>
      </c>
    </row>
    <row r="177" spans="1:10" s="23" customFormat="1" ht="30" customHeight="1" x14ac:dyDescent="0.25">
      <c r="A177" s="16" t="s">
        <v>493</v>
      </c>
      <c r="B177" s="33" t="s">
        <v>9</v>
      </c>
      <c r="C177" s="15" t="s">
        <v>494</v>
      </c>
      <c r="D177" s="31" t="s">
        <v>10</v>
      </c>
      <c r="E177" s="31" t="s">
        <v>19</v>
      </c>
      <c r="F177" s="31" t="s">
        <v>19</v>
      </c>
      <c r="G177" s="17">
        <v>1573.64</v>
      </c>
      <c r="H177" s="42">
        <v>45868</v>
      </c>
      <c r="I177" s="42">
        <v>45931</v>
      </c>
      <c r="J177" s="41">
        <v>1573.64</v>
      </c>
    </row>
    <row r="178" spans="1:10" s="23" customFormat="1" ht="30" customHeight="1" x14ac:dyDescent="0.25">
      <c r="A178" s="16" t="s">
        <v>496</v>
      </c>
      <c r="B178" s="33" t="s">
        <v>9</v>
      </c>
      <c r="C178" s="15" t="s">
        <v>495</v>
      </c>
      <c r="D178" s="31" t="s">
        <v>10</v>
      </c>
      <c r="E178" s="12" t="s">
        <v>91</v>
      </c>
      <c r="F178" s="12" t="s">
        <v>91</v>
      </c>
      <c r="G178" s="17">
        <v>1467</v>
      </c>
      <c r="H178" s="42">
        <v>45868</v>
      </c>
      <c r="I178" s="42">
        <v>45873</v>
      </c>
      <c r="J178" s="17">
        <v>448</v>
      </c>
    </row>
    <row r="179" spans="1:10" s="23" customFormat="1" ht="30" customHeight="1" x14ac:dyDescent="0.25">
      <c r="A179" s="16" t="s">
        <v>497</v>
      </c>
      <c r="B179" s="33" t="s">
        <v>9</v>
      </c>
      <c r="C179" s="15" t="s">
        <v>113</v>
      </c>
      <c r="D179" s="31" t="s">
        <v>10</v>
      </c>
      <c r="E179" s="12" t="s">
        <v>23</v>
      </c>
      <c r="F179" s="12" t="s">
        <v>23</v>
      </c>
      <c r="G179" s="17">
        <v>979.2</v>
      </c>
      <c r="H179" s="42">
        <v>45869</v>
      </c>
      <c r="I179" s="42">
        <v>45931</v>
      </c>
      <c r="J179" s="41">
        <v>979.2</v>
      </c>
    </row>
    <row r="180" spans="1:10" s="23" customFormat="1" ht="30" customHeight="1" x14ac:dyDescent="0.25">
      <c r="A180" s="16" t="s">
        <v>502</v>
      </c>
      <c r="B180" s="33" t="s">
        <v>9</v>
      </c>
      <c r="C180" s="15" t="s">
        <v>501</v>
      </c>
      <c r="D180" s="31" t="s">
        <v>10</v>
      </c>
      <c r="E180" s="12" t="s">
        <v>12</v>
      </c>
      <c r="F180" s="12" t="s">
        <v>12</v>
      </c>
      <c r="G180" s="17">
        <v>2280</v>
      </c>
      <c r="H180" s="42">
        <v>45869</v>
      </c>
      <c r="I180" s="42">
        <v>45961</v>
      </c>
      <c r="J180" s="41">
        <v>2280</v>
      </c>
    </row>
    <row r="181" spans="1:10" s="23" customFormat="1" ht="30" customHeight="1" x14ac:dyDescent="0.25">
      <c r="A181" s="16" t="s">
        <v>503</v>
      </c>
      <c r="B181" s="33" t="s">
        <v>9</v>
      </c>
      <c r="C181" s="15" t="s">
        <v>499</v>
      </c>
      <c r="D181" s="31" t="s">
        <v>10</v>
      </c>
      <c r="E181" s="12" t="s">
        <v>118</v>
      </c>
      <c r="F181" s="12" t="s">
        <v>118</v>
      </c>
      <c r="G181" s="17">
        <v>83.63</v>
      </c>
      <c r="H181" s="42">
        <v>45869</v>
      </c>
      <c r="I181" s="42">
        <v>45931</v>
      </c>
      <c r="J181" s="41">
        <v>83.63</v>
      </c>
    </row>
    <row r="182" spans="1:10" s="23" customFormat="1" ht="30" customHeight="1" x14ac:dyDescent="0.25">
      <c r="A182" s="16" t="s">
        <v>504</v>
      </c>
      <c r="B182" s="33" t="s">
        <v>9</v>
      </c>
      <c r="C182" s="15" t="s">
        <v>500</v>
      </c>
      <c r="D182" s="31" t="s">
        <v>10</v>
      </c>
      <c r="E182" s="31" t="s">
        <v>498</v>
      </c>
      <c r="F182" s="31" t="s">
        <v>498</v>
      </c>
      <c r="G182" s="17">
        <v>4000</v>
      </c>
      <c r="H182" s="42">
        <v>45869</v>
      </c>
      <c r="I182" s="42">
        <v>45960</v>
      </c>
      <c r="J182" s="41">
        <v>3204.8</v>
      </c>
    </row>
    <row r="183" spans="1:10" s="23" customFormat="1" ht="30" customHeight="1" x14ac:dyDescent="0.25">
      <c r="A183" s="16" t="s">
        <v>505</v>
      </c>
      <c r="B183" s="33" t="s">
        <v>9</v>
      </c>
      <c r="C183" s="15" t="s">
        <v>84</v>
      </c>
      <c r="D183" s="31" t="s">
        <v>10</v>
      </c>
      <c r="E183" s="31" t="s">
        <v>42</v>
      </c>
      <c r="F183" s="31" t="s">
        <v>42</v>
      </c>
      <c r="G183" s="17">
        <v>300</v>
      </c>
      <c r="H183" s="42">
        <v>45869</v>
      </c>
      <c r="I183" s="42">
        <v>46007</v>
      </c>
      <c r="J183" s="41">
        <v>300</v>
      </c>
    </row>
    <row r="184" spans="1:10" s="23" customFormat="1" ht="30" customHeight="1" x14ac:dyDescent="0.25">
      <c r="A184" s="16" t="s">
        <v>506</v>
      </c>
      <c r="B184" s="33" t="s">
        <v>9</v>
      </c>
      <c r="C184" s="15" t="s">
        <v>507</v>
      </c>
      <c r="D184" s="31" t="s">
        <v>10</v>
      </c>
      <c r="E184" s="31" t="s">
        <v>217</v>
      </c>
      <c r="F184" s="31" t="s">
        <v>217</v>
      </c>
      <c r="G184" s="17">
        <v>21007.9</v>
      </c>
      <c r="H184" s="42">
        <v>45870</v>
      </c>
      <c r="I184" s="42">
        <v>45896</v>
      </c>
      <c r="J184" s="17">
        <v>10000</v>
      </c>
    </row>
    <row r="185" spans="1:10" s="23" customFormat="1" ht="30" customHeight="1" x14ac:dyDescent="0.25">
      <c r="A185" s="16" t="s">
        <v>509</v>
      </c>
      <c r="B185" s="33" t="s">
        <v>9</v>
      </c>
      <c r="C185" s="15" t="s">
        <v>508</v>
      </c>
      <c r="D185" s="31" t="s">
        <v>10</v>
      </c>
      <c r="E185" s="12" t="s">
        <v>107</v>
      </c>
      <c r="F185" s="12" t="s">
        <v>107</v>
      </c>
      <c r="G185" s="17">
        <v>28906</v>
      </c>
      <c r="H185" s="42">
        <v>45870</v>
      </c>
      <c r="I185" s="42">
        <v>45931</v>
      </c>
      <c r="J185" s="41">
        <v>27906</v>
      </c>
    </row>
    <row r="186" spans="1:10" s="23" customFormat="1" ht="30" customHeight="1" x14ac:dyDescent="0.25">
      <c r="A186" s="16" t="s">
        <v>512</v>
      </c>
      <c r="B186" s="33" t="s">
        <v>9</v>
      </c>
      <c r="C186" s="15" t="s">
        <v>510</v>
      </c>
      <c r="D186" s="31" t="s">
        <v>10</v>
      </c>
      <c r="E186" s="5" t="s">
        <v>511</v>
      </c>
      <c r="F186" s="5" t="s">
        <v>511</v>
      </c>
      <c r="G186" s="17">
        <v>4450</v>
      </c>
      <c r="H186" s="42">
        <v>45873</v>
      </c>
      <c r="I186" s="42">
        <v>45931</v>
      </c>
      <c r="J186" s="41">
        <v>3350</v>
      </c>
    </row>
    <row r="187" spans="1:10" s="23" customFormat="1" ht="30" customHeight="1" x14ac:dyDescent="0.25">
      <c r="A187" s="16" t="s">
        <v>514</v>
      </c>
      <c r="B187" s="33" t="s">
        <v>9</v>
      </c>
      <c r="C187" s="15" t="s">
        <v>513</v>
      </c>
      <c r="D187" s="31" t="s">
        <v>10</v>
      </c>
      <c r="E187" s="31" t="s">
        <v>103</v>
      </c>
      <c r="F187" s="31" t="s">
        <v>103</v>
      </c>
      <c r="G187" s="17">
        <v>1093</v>
      </c>
      <c r="H187" s="42">
        <v>45873</v>
      </c>
      <c r="I187" s="42">
        <v>45960</v>
      </c>
      <c r="J187" s="41">
        <v>1093</v>
      </c>
    </row>
    <row r="188" spans="1:10" s="23" customFormat="1" ht="30" customHeight="1" x14ac:dyDescent="0.25">
      <c r="A188" s="16" t="s">
        <v>515</v>
      </c>
      <c r="B188" s="33" t="s">
        <v>9</v>
      </c>
      <c r="C188" s="15" t="s">
        <v>516</v>
      </c>
      <c r="D188" s="31" t="s">
        <v>10</v>
      </c>
      <c r="E188" s="12" t="s">
        <v>444</v>
      </c>
      <c r="F188" s="12" t="s">
        <v>444</v>
      </c>
      <c r="G188" s="17">
        <v>360</v>
      </c>
      <c r="H188" s="42">
        <v>45875</v>
      </c>
      <c r="I188" s="42">
        <v>45960</v>
      </c>
      <c r="J188" s="41">
        <v>360</v>
      </c>
    </row>
    <row r="189" spans="1:10" s="23" customFormat="1" ht="30" customHeight="1" x14ac:dyDescent="0.25">
      <c r="A189" s="50" t="s">
        <v>517</v>
      </c>
      <c r="B189" s="33" t="s">
        <v>9</v>
      </c>
      <c r="C189" s="15" t="s">
        <v>518</v>
      </c>
      <c r="D189" s="31" t="s">
        <v>10</v>
      </c>
      <c r="E189" s="51" t="s">
        <v>519</v>
      </c>
      <c r="F189" s="51" t="s">
        <v>519</v>
      </c>
      <c r="G189" s="17">
        <v>1029</v>
      </c>
      <c r="H189" s="42">
        <v>45875</v>
      </c>
      <c r="I189" s="42">
        <v>45931</v>
      </c>
      <c r="J189" s="41">
        <v>1029</v>
      </c>
    </row>
    <row r="190" spans="1:10" s="23" customFormat="1" ht="30" customHeight="1" x14ac:dyDescent="0.25">
      <c r="A190" s="16" t="s">
        <v>520</v>
      </c>
      <c r="B190" s="33" t="s">
        <v>9</v>
      </c>
      <c r="C190" s="15" t="s">
        <v>521</v>
      </c>
      <c r="D190" s="31" t="s">
        <v>10</v>
      </c>
      <c r="E190" s="12" t="s">
        <v>38</v>
      </c>
      <c r="F190" s="12" t="s">
        <v>38</v>
      </c>
      <c r="G190" s="17">
        <v>102.42</v>
      </c>
      <c r="H190" s="42">
        <v>45876</v>
      </c>
      <c r="I190" s="42">
        <v>45897</v>
      </c>
      <c r="J190" s="41">
        <v>102.42</v>
      </c>
    </row>
    <row r="191" spans="1:10" s="23" customFormat="1" ht="30" customHeight="1" x14ac:dyDescent="0.25">
      <c r="A191" s="50" t="s">
        <v>522</v>
      </c>
      <c r="B191" s="33" t="s">
        <v>9</v>
      </c>
      <c r="C191" s="15" t="s">
        <v>121</v>
      </c>
      <c r="D191" s="31" t="s">
        <v>10</v>
      </c>
      <c r="E191" s="11" t="s">
        <v>25</v>
      </c>
      <c r="F191" s="11" t="s">
        <v>25</v>
      </c>
      <c r="G191" s="17">
        <v>1500</v>
      </c>
      <c r="H191" s="42">
        <v>45877</v>
      </c>
      <c r="I191" s="42">
        <v>45960</v>
      </c>
      <c r="J191" s="17">
        <v>1432.32</v>
      </c>
    </row>
    <row r="192" spans="1:10" s="23" customFormat="1" ht="30" customHeight="1" x14ac:dyDescent="0.25">
      <c r="A192" s="50" t="s">
        <v>523</v>
      </c>
      <c r="B192" s="33" t="s">
        <v>9</v>
      </c>
      <c r="C192" s="15" t="s">
        <v>524</v>
      </c>
      <c r="D192" s="31" t="s">
        <v>10</v>
      </c>
      <c r="E192" s="31" t="s">
        <v>49</v>
      </c>
      <c r="F192" s="31" t="s">
        <v>49</v>
      </c>
      <c r="G192" s="17">
        <v>400</v>
      </c>
      <c r="H192" s="42">
        <v>45877</v>
      </c>
      <c r="I192" s="42">
        <v>45960</v>
      </c>
      <c r="J192" s="41">
        <v>400</v>
      </c>
    </row>
    <row r="193" spans="1:11" s="23" customFormat="1" ht="30" customHeight="1" x14ac:dyDescent="0.25">
      <c r="A193" s="16" t="s">
        <v>526</v>
      </c>
      <c r="B193" s="33" t="s">
        <v>9</v>
      </c>
      <c r="C193" s="15" t="s">
        <v>525</v>
      </c>
      <c r="D193" s="31" t="s">
        <v>10</v>
      </c>
      <c r="E193" s="31" t="s">
        <v>75</v>
      </c>
      <c r="F193" s="31" t="s">
        <v>75</v>
      </c>
      <c r="G193" s="17">
        <v>6440</v>
      </c>
      <c r="H193" s="42">
        <v>45888</v>
      </c>
      <c r="I193" s="42">
        <v>45931</v>
      </c>
      <c r="J193" s="41">
        <v>6440</v>
      </c>
    </row>
    <row r="194" spans="1:11" s="23" customFormat="1" ht="30" customHeight="1" x14ac:dyDescent="0.25">
      <c r="A194" s="16" t="s">
        <v>528</v>
      </c>
      <c r="B194" s="33" t="s">
        <v>9</v>
      </c>
      <c r="C194" s="4" t="s">
        <v>527</v>
      </c>
      <c r="D194" s="5" t="s">
        <v>10</v>
      </c>
      <c r="E194" s="10" t="s">
        <v>103</v>
      </c>
      <c r="F194" s="10" t="s">
        <v>103</v>
      </c>
      <c r="G194" s="1">
        <v>950</v>
      </c>
      <c r="H194" s="3">
        <v>45895</v>
      </c>
      <c r="I194" s="3">
        <v>45993</v>
      </c>
      <c r="J194" s="2">
        <v>950</v>
      </c>
    </row>
    <row r="195" spans="1:11" s="23" customFormat="1" ht="30" customHeight="1" x14ac:dyDescent="0.25">
      <c r="A195" s="16" t="s">
        <v>530</v>
      </c>
      <c r="B195" s="33" t="s">
        <v>9</v>
      </c>
      <c r="C195" s="15" t="s">
        <v>78</v>
      </c>
      <c r="D195" s="31" t="s">
        <v>10</v>
      </c>
      <c r="E195" s="15" t="s">
        <v>529</v>
      </c>
      <c r="F195" s="15" t="s">
        <v>529</v>
      </c>
      <c r="G195" s="17">
        <v>269</v>
      </c>
      <c r="H195" s="42">
        <v>45896</v>
      </c>
      <c r="I195" s="42">
        <v>45993</v>
      </c>
      <c r="J195" s="17">
        <v>269</v>
      </c>
    </row>
    <row r="196" spans="1:11" s="23" customFormat="1" ht="30" customHeight="1" x14ac:dyDescent="0.25">
      <c r="A196" s="16" t="s">
        <v>533</v>
      </c>
      <c r="B196" s="33" t="s">
        <v>9</v>
      </c>
      <c r="C196" s="15" t="s">
        <v>531</v>
      </c>
      <c r="D196" s="31" t="s">
        <v>10</v>
      </c>
      <c r="E196" s="31" t="s">
        <v>532</v>
      </c>
      <c r="F196" s="31" t="s">
        <v>532</v>
      </c>
      <c r="G196" s="17">
        <v>4426</v>
      </c>
      <c r="H196" s="42">
        <v>45896</v>
      </c>
      <c r="I196" s="42">
        <v>46021</v>
      </c>
      <c r="J196" s="41">
        <v>2546</v>
      </c>
    </row>
    <row r="197" spans="1:11" s="23" customFormat="1" ht="30" customHeight="1" x14ac:dyDescent="0.25">
      <c r="A197" s="16" t="s">
        <v>534</v>
      </c>
      <c r="B197" s="33" t="s">
        <v>9</v>
      </c>
      <c r="C197" s="15" t="s">
        <v>78</v>
      </c>
      <c r="D197" s="31" t="s">
        <v>10</v>
      </c>
      <c r="E197" s="12" t="s">
        <v>44</v>
      </c>
      <c r="F197" s="12" t="s">
        <v>44</v>
      </c>
      <c r="G197" s="19">
        <v>2000</v>
      </c>
      <c r="H197" s="44">
        <v>45897</v>
      </c>
      <c r="I197" s="44">
        <v>46021</v>
      </c>
      <c r="J197" s="45">
        <v>2213.06</v>
      </c>
    </row>
    <row r="198" spans="1:11" s="23" customFormat="1" ht="30" customHeight="1" x14ac:dyDescent="0.25">
      <c r="A198" s="16" t="s">
        <v>539</v>
      </c>
      <c r="B198" s="33" t="s">
        <v>9</v>
      </c>
      <c r="C198" s="15" t="s">
        <v>537</v>
      </c>
      <c r="D198" s="31" t="s">
        <v>10</v>
      </c>
      <c r="E198" s="31" t="s">
        <v>217</v>
      </c>
      <c r="F198" s="31" t="s">
        <v>217</v>
      </c>
      <c r="G198" s="17">
        <v>4990</v>
      </c>
      <c r="H198" s="44">
        <v>45897</v>
      </c>
      <c r="I198" s="42">
        <v>45931</v>
      </c>
      <c r="J198" s="17">
        <v>4990</v>
      </c>
    </row>
    <row r="199" spans="1:11" s="23" customFormat="1" ht="30" customHeight="1" thickBot="1" x14ac:dyDescent="0.3">
      <c r="A199" s="16" t="s">
        <v>540</v>
      </c>
      <c r="B199" s="33" t="s">
        <v>9</v>
      </c>
      <c r="C199" s="15" t="s">
        <v>113</v>
      </c>
      <c r="D199" s="31" t="s">
        <v>10</v>
      </c>
      <c r="E199" s="31" t="s">
        <v>536</v>
      </c>
      <c r="F199" s="31" t="s">
        <v>536</v>
      </c>
      <c r="G199" s="19">
        <v>575.21</v>
      </c>
      <c r="H199" s="44">
        <v>45897</v>
      </c>
      <c r="I199" s="44">
        <v>45960</v>
      </c>
      <c r="J199" s="45">
        <v>720</v>
      </c>
    </row>
    <row r="200" spans="1:11" s="23" customFormat="1" ht="30" customHeight="1" thickBot="1" x14ac:dyDescent="0.3">
      <c r="A200" s="16" t="s">
        <v>541</v>
      </c>
      <c r="B200" s="33" t="s">
        <v>9</v>
      </c>
      <c r="C200" s="52" t="s">
        <v>538</v>
      </c>
      <c r="D200" s="31" t="s">
        <v>10</v>
      </c>
      <c r="E200" s="31" t="s">
        <v>100</v>
      </c>
      <c r="F200" s="31" t="s">
        <v>100</v>
      </c>
      <c r="G200" s="17">
        <v>720</v>
      </c>
      <c r="H200" s="44">
        <v>45897</v>
      </c>
      <c r="I200" s="42">
        <v>45993</v>
      </c>
      <c r="J200" s="41">
        <v>720</v>
      </c>
    </row>
    <row r="201" spans="1:11" s="23" customFormat="1" ht="30" customHeight="1" x14ac:dyDescent="0.25">
      <c r="A201" s="16" t="s">
        <v>543</v>
      </c>
      <c r="B201" s="33" t="s">
        <v>9</v>
      </c>
      <c r="C201" s="15" t="s">
        <v>542</v>
      </c>
      <c r="D201" s="31" t="s">
        <v>10</v>
      </c>
      <c r="E201" s="15" t="s">
        <v>217</v>
      </c>
      <c r="F201" s="15" t="s">
        <v>217</v>
      </c>
      <c r="G201" s="17">
        <v>2700</v>
      </c>
      <c r="H201" s="42">
        <v>45898</v>
      </c>
      <c r="I201" s="42">
        <v>45931</v>
      </c>
      <c r="J201" s="41">
        <v>4990</v>
      </c>
    </row>
    <row r="202" spans="1:11" s="23" customFormat="1" ht="30" customHeight="1" x14ac:dyDescent="0.25">
      <c r="A202" s="16" t="s">
        <v>545</v>
      </c>
      <c r="B202" s="33" t="s">
        <v>9</v>
      </c>
      <c r="C202" s="15" t="s">
        <v>544</v>
      </c>
      <c r="D202" s="31" t="s">
        <v>10</v>
      </c>
      <c r="E202" s="12" t="s">
        <v>111</v>
      </c>
      <c r="F202" s="12" t="s">
        <v>111</v>
      </c>
      <c r="G202" s="17">
        <v>1100</v>
      </c>
      <c r="H202" s="42">
        <v>45903</v>
      </c>
      <c r="I202" s="42">
        <v>46021</v>
      </c>
      <c r="J202" s="41">
        <v>1100</v>
      </c>
    </row>
    <row r="203" spans="1:11" s="23" customFormat="1" ht="30" customHeight="1" x14ac:dyDescent="0.25">
      <c r="A203" s="16" t="s">
        <v>546</v>
      </c>
      <c r="B203" s="33" t="s">
        <v>9</v>
      </c>
      <c r="C203" s="4" t="s">
        <v>69</v>
      </c>
      <c r="D203" s="5" t="s">
        <v>10</v>
      </c>
      <c r="E203" s="5" t="s">
        <v>71</v>
      </c>
      <c r="F203" s="5" t="s">
        <v>71</v>
      </c>
      <c r="G203" s="6">
        <v>1500</v>
      </c>
      <c r="H203" s="7">
        <v>45903</v>
      </c>
      <c r="I203" s="44">
        <v>46387</v>
      </c>
      <c r="J203" s="45">
        <v>750</v>
      </c>
      <c r="K203" s="58"/>
    </row>
    <row r="204" spans="1:11" s="23" customFormat="1" ht="30" customHeight="1" x14ac:dyDescent="0.25">
      <c r="A204" s="16" t="s">
        <v>547</v>
      </c>
      <c r="B204" s="33" t="s">
        <v>9</v>
      </c>
      <c r="C204" s="15" t="s">
        <v>548</v>
      </c>
      <c r="D204" s="31" t="s">
        <v>10</v>
      </c>
      <c r="E204" s="31" t="s">
        <v>40</v>
      </c>
      <c r="F204" s="31" t="s">
        <v>40</v>
      </c>
      <c r="G204" s="17">
        <v>4000</v>
      </c>
      <c r="H204" s="42">
        <v>45904</v>
      </c>
      <c r="I204" s="42">
        <v>45967</v>
      </c>
      <c r="J204" s="41">
        <v>3400</v>
      </c>
    </row>
    <row r="205" spans="1:11" s="23" customFormat="1" ht="30" customHeight="1" x14ac:dyDescent="0.25">
      <c r="A205" s="16" t="s">
        <v>551</v>
      </c>
      <c r="B205" s="33" t="s">
        <v>9</v>
      </c>
      <c r="C205" s="15" t="s">
        <v>552</v>
      </c>
      <c r="D205" s="31" t="s">
        <v>10</v>
      </c>
      <c r="E205" s="12" t="s">
        <v>648</v>
      </c>
      <c r="F205" s="12" t="s">
        <v>648</v>
      </c>
      <c r="G205" s="17">
        <v>192.3</v>
      </c>
      <c r="H205" s="42">
        <v>45909</v>
      </c>
      <c r="I205" s="42">
        <v>45930</v>
      </c>
      <c r="J205" s="41">
        <v>192.3</v>
      </c>
    </row>
    <row r="206" spans="1:11" s="23" customFormat="1" ht="30" customHeight="1" x14ac:dyDescent="0.25">
      <c r="A206" s="16" t="s">
        <v>554</v>
      </c>
      <c r="B206" s="33" t="s">
        <v>9</v>
      </c>
      <c r="C206" s="15" t="s">
        <v>553</v>
      </c>
      <c r="D206" s="31" t="s">
        <v>10</v>
      </c>
      <c r="E206" s="31" t="s">
        <v>21</v>
      </c>
      <c r="F206" s="31" t="s">
        <v>21</v>
      </c>
      <c r="G206" s="19">
        <v>1440</v>
      </c>
      <c r="H206" s="44">
        <v>45909</v>
      </c>
      <c r="I206" s="44">
        <v>45993</v>
      </c>
      <c r="J206" s="45">
        <v>1440</v>
      </c>
    </row>
    <row r="207" spans="1:11" s="23" customFormat="1" ht="30" customHeight="1" x14ac:dyDescent="0.25">
      <c r="A207" s="16" t="s">
        <v>549</v>
      </c>
      <c r="B207" s="33" t="s">
        <v>9</v>
      </c>
      <c r="C207" s="15" t="s">
        <v>550</v>
      </c>
      <c r="D207" s="31" t="s">
        <v>10</v>
      </c>
      <c r="E207" s="12" t="s">
        <v>355</v>
      </c>
      <c r="F207" s="12" t="s">
        <v>355</v>
      </c>
      <c r="G207" s="19">
        <v>52295</v>
      </c>
      <c r="H207" s="44">
        <v>45905</v>
      </c>
      <c r="I207" s="44">
        <v>45960</v>
      </c>
      <c r="J207" s="45">
        <v>52459.02</v>
      </c>
    </row>
    <row r="208" spans="1:11" s="23" customFormat="1" ht="30" customHeight="1" x14ac:dyDescent="0.25">
      <c r="A208" s="16" t="s">
        <v>556</v>
      </c>
      <c r="B208" s="33" t="s">
        <v>9</v>
      </c>
      <c r="C208" s="15" t="s">
        <v>555</v>
      </c>
      <c r="D208" s="31" t="s">
        <v>10</v>
      </c>
      <c r="E208" s="12" t="s">
        <v>55</v>
      </c>
      <c r="F208" s="12" t="s">
        <v>55</v>
      </c>
      <c r="G208" s="19">
        <v>68.319999999999993</v>
      </c>
      <c r="H208" s="44">
        <v>45910</v>
      </c>
      <c r="I208" s="44">
        <v>45960</v>
      </c>
      <c r="J208" s="45">
        <v>57.9</v>
      </c>
    </row>
    <row r="209" spans="1:10" s="23" customFormat="1" ht="30" customHeight="1" x14ac:dyDescent="0.25">
      <c r="A209" s="16" t="s">
        <v>557</v>
      </c>
      <c r="B209" s="33" t="s">
        <v>9</v>
      </c>
      <c r="C209" s="15" t="s">
        <v>84</v>
      </c>
      <c r="D209" s="31" t="s">
        <v>10</v>
      </c>
      <c r="E209" s="31" t="s">
        <v>42</v>
      </c>
      <c r="F209" s="31" t="s">
        <v>42</v>
      </c>
      <c r="G209" s="19">
        <v>690</v>
      </c>
      <c r="H209" s="44">
        <v>45912</v>
      </c>
      <c r="I209" s="44">
        <v>45986</v>
      </c>
      <c r="J209" s="45">
        <v>590</v>
      </c>
    </row>
    <row r="210" spans="1:10" s="23" customFormat="1" ht="30" customHeight="1" x14ac:dyDescent="0.25">
      <c r="A210" s="16" t="s">
        <v>558</v>
      </c>
      <c r="B210" s="33" t="s">
        <v>9</v>
      </c>
      <c r="C210" s="15" t="s">
        <v>89</v>
      </c>
      <c r="D210" s="31" t="s">
        <v>10</v>
      </c>
      <c r="E210" s="5" t="s">
        <v>298</v>
      </c>
      <c r="F210" s="5" t="s">
        <v>298</v>
      </c>
      <c r="G210" s="17">
        <v>1486.9</v>
      </c>
      <c r="H210" s="42">
        <v>45912</v>
      </c>
      <c r="I210" s="42">
        <v>45989</v>
      </c>
      <c r="J210" s="41">
        <v>1486.9</v>
      </c>
    </row>
    <row r="211" spans="1:10" s="23" customFormat="1" ht="30" customHeight="1" x14ac:dyDescent="0.25">
      <c r="A211" s="16" t="s">
        <v>559</v>
      </c>
      <c r="B211" s="33" t="s">
        <v>9</v>
      </c>
      <c r="C211" s="15" t="s">
        <v>227</v>
      </c>
      <c r="D211" s="31" t="s">
        <v>10</v>
      </c>
      <c r="E211" s="12" t="s">
        <v>37</v>
      </c>
      <c r="F211" s="12" t="s">
        <v>37</v>
      </c>
      <c r="G211" s="19">
        <v>100</v>
      </c>
      <c r="H211" s="44">
        <v>45915</v>
      </c>
      <c r="I211" s="44">
        <v>45986</v>
      </c>
      <c r="J211" s="45">
        <v>100</v>
      </c>
    </row>
    <row r="212" spans="1:10" s="23" customFormat="1" ht="30" customHeight="1" x14ac:dyDescent="0.25">
      <c r="A212" s="16" t="s">
        <v>562</v>
      </c>
      <c r="B212" s="33" t="s">
        <v>9</v>
      </c>
      <c r="C212" s="15" t="s">
        <v>561</v>
      </c>
      <c r="D212" s="31" t="s">
        <v>10</v>
      </c>
      <c r="E212" s="12" t="s">
        <v>560</v>
      </c>
      <c r="F212" s="12" t="s">
        <v>560</v>
      </c>
      <c r="G212" s="19">
        <v>1572.61</v>
      </c>
      <c r="H212" s="44">
        <v>45915</v>
      </c>
      <c r="I212" s="44">
        <v>45993</v>
      </c>
      <c r="J212" s="45">
        <v>1475.67</v>
      </c>
    </row>
    <row r="213" spans="1:10" s="23" customFormat="1" ht="30" customHeight="1" x14ac:dyDescent="0.25">
      <c r="A213" s="16" t="s">
        <v>564</v>
      </c>
      <c r="B213" s="33" t="s">
        <v>9</v>
      </c>
      <c r="C213" s="15" t="s">
        <v>563</v>
      </c>
      <c r="D213" s="31" t="s">
        <v>10</v>
      </c>
      <c r="E213" s="12" t="s">
        <v>91</v>
      </c>
      <c r="F213" s="12" t="s">
        <v>91</v>
      </c>
      <c r="G213" s="19">
        <v>331.5</v>
      </c>
      <c r="H213" s="44">
        <v>45916</v>
      </c>
      <c r="I213" s="44">
        <v>45917</v>
      </c>
      <c r="J213" s="45">
        <v>73.5</v>
      </c>
    </row>
    <row r="214" spans="1:10" s="23" customFormat="1" ht="30" customHeight="1" x14ac:dyDescent="0.25">
      <c r="A214" s="16" t="s">
        <v>565</v>
      </c>
      <c r="B214" s="33" t="s">
        <v>9</v>
      </c>
      <c r="C214" s="15" t="s">
        <v>84</v>
      </c>
      <c r="D214" s="31" t="s">
        <v>10</v>
      </c>
      <c r="E214" s="12" t="s">
        <v>12</v>
      </c>
      <c r="F214" s="12" t="s">
        <v>12</v>
      </c>
      <c r="G214" s="17">
        <v>675</v>
      </c>
      <c r="H214" s="44">
        <v>45916</v>
      </c>
      <c r="I214" s="42">
        <v>46022</v>
      </c>
      <c r="J214" s="41">
        <v>675</v>
      </c>
    </row>
    <row r="215" spans="1:10" s="23" customFormat="1" ht="30" customHeight="1" x14ac:dyDescent="0.25">
      <c r="A215" s="16" t="s">
        <v>567</v>
      </c>
      <c r="B215" s="33" t="s">
        <v>9</v>
      </c>
      <c r="C215" s="15" t="s">
        <v>566</v>
      </c>
      <c r="D215" s="31" t="s">
        <v>10</v>
      </c>
      <c r="E215" s="31" t="s">
        <v>187</v>
      </c>
      <c r="F215" s="31" t="s">
        <v>187</v>
      </c>
      <c r="G215" s="19">
        <v>29306.264999999999</v>
      </c>
      <c r="H215" s="44">
        <v>45917</v>
      </c>
      <c r="I215" s="44">
        <v>46021</v>
      </c>
      <c r="J215" s="45">
        <v>13093</v>
      </c>
    </row>
    <row r="216" spans="1:10" s="23" customFormat="1" ht="30" customHeight="1" x14ac:dyDescent="0.25">
      <c r="A216" s="16" t="s">
        <v>569</v>
      </c>
      <c r="B216" s="33" t="s">
        <v>9</v>
      </c>
      <c r="C216" s="15" t="s">
        <v>568</v>
      </c>
      <c r="D216" s="31" t="s">
        <v>10</v>
      </c>
      <c r="E216" s="31" t="s">
        <v>470</v>
      </c>
      <c r="F216" s="31" t="s">
        <v>470</v>
      </c>
      <c r="G216" s="19">
        <v>343.44</v>
      </c>
      <c r="H216" s="44">
        <v>45917</v>
      </c>
      <c r="I216" s="44">
        <v>45989</v>
      </c>
      <c r="J216" s="45">
        <v>345.94</v>
      </c>
    </row>
    <row r="217" spans="1:10" s="23" customFormat="1" ht="30" customHeight="1" x14ac:dyDescent="0.25">
      <c r="A217" s="16" t="s">
        <v>570</v>
      </c>
      <c r="B217" s="33" t="s">
        <v>9</v>
      </c>
      <c r="C217" s="15" t="s">
        <v>116</v>
      </c>
      <c r="D217" s="31" t="s">
        <v>10</v>
      </c>
      <c r="E217" s="12" t="s">
        <v>46</v>
      </c>
      <c r="F217" s="12" t="s">
        <v>46</v>
      </c>
      <c r="G217" s="17">
        <v>4900</v>
      </c>
      <c r="H217" s="44">
        <v>45919</v>
      </c>
      <c r="I217" s="42">
        <v>46003</v>
      </c>
      <c r="J217" s="41">
        <v>3836</v>
      </c>
    </row>
    <row r="218" spans="1:10" s="23" customFormat="1" ht="30" customHeight="1" x14ac:dyDescent="0.25">
      <c r="A218" s="16" t="s">
        <v>572</v>
      </c>
      <c r="B218" s="33" t="s">
        <v>9</v>
      </c>
      <c r="C218" s="15" t="s">
        <v>571</v>
      </c>
      <c r="D218" s="31" t="s">
        <v>10</v>
      </c>
      <c r="E218" s="12" t="s">
        <v>81</v>
      </c>
      <c r="F218" s="12" t="s">
        <v>81</v>
      </c>
      <c r="G218" s="17">
        <v>200</v>
      </c>
      <c r="H218" s="44">
        <v>45922</v>
      </c>
      <c r="I218" s="42">
        <v>45960</v>
      </c>
      <c r="J218" s="41">
        <v>200</v>
      </c>
    </row>
    <row r="219" spans="1:10" s="23" customFormat="1" ht="30" customHeight="1" x14ac:dyDescent="0.25">
      <c r="A219" s="16" t="s">
        <v>573</v>
      </c>
      <c r="B219" s="33" t="s">
        <v>9</v>
      </c>
      <c r="C219" s="15" t="s">
        <v>84</v>
      </c>
      <c r="D219" s="31" t="s">
        <v>10</v>
      </c>
      <c r="E219" s="12" t="s">
        <v>45</v>
      </c>
      <c r="F219" s="12" t="s">
        <v>45</v>
      </c>
      <c r="G219" s="19">
        <v>760</v>
      </c>
      <c r="H219" s="42">
        <v>45923</v>
      </c>
      <c r="I219" s="44">
        <v>46021</v>
      </c>
      <c r="J219" s="45">
        <v>760</v>
      </c>
    </row>
    <row r="220" spans="1:10" s="23" customFormat="1" ht="30" customHeight="1" x14ac:dyDescent="0.25">
      <c r="A220" s="16" t="s">
        <v>575</v>
      </c>
      <c r="B220" s="33" t="s">
        <v>9</v>
      </c>
      <c r="C220" s="15" t="s">
        <v>574</v>
      </c>
      <c r="D220" s="31" t="s">
        <v>10</v>
      </c>
      <c r="E220" s="31" t="s">
        <v>54</v>
      </c>
      <c r="F220" s="31" t="s">
        <v>54</v>
      </c>
      <c r="G220" s="19">
        <v>8650.5300000000007</v>
      </c>
      <c r="H220" s="44">
        <v>45926</v>
      </c>
      <c r="I220" s="44">
        <v>46386</v>
      </c>
      <c r="J220" s="45">
        <v>3105</v>
      </c>
    </row>
    <row r="221" spans="1:10" s="23" customFormat="1" ht="30" customHeight="1" x14ac:dyDescent="0.25">
      <c r="A221" s="16" t="s">
        <v>577</v>
      </c>
      <c r="B221" s="33" t="s">
        <v>9</v>
      </c>
      <c r="C221" s="15" t="s">
        <v>576</v>
      </c>
      <c r="D221" s="31" t="s">
        <v>10</v>
      </c>
      <c r="E221" s="12" t="s">
        <v>20</v>
      </c>
      <c r="F221" s="12" t="s">
        <v>20</v>
      </c>
      <c r="G221" s="17">
        <v>400</v>
      </c>
      <c r="H221" s="42">
        <v>45926</v>
      </c>
      <c r="I221" s="42">
        <v>46021</v>
      </c>
      <c r="J221" s="41">
        <v>400</v>
      </c>
    </row>
    <row r="222" spans="1:10" s="23" customFormat="1" ht="30" customHeight="1" x14ac:dyDescent="0.25">
      <c r="A222" s="16" t="s">
        <v>580</v>
      </c>
      <c r="B222" s="33" t="s">
        <v>9</v>
      </c>
      <c r="C222" s="15" t="s">
        <v>579</v>
      </c>
      <c r="D222" s="31" t="s">
        <v>10</v>
      </c>
      <c r="E222" s="12" t="s">
        <v>578</v>
      </c>
      <c r="F222" s="12" t="s">
        <v>578</v>
      </c>
      <c r="G222" s="19">
        <v>344.4</v>
      </c>
      <c r="H222" s="44">
        <v>45929</v>
      </c>
      <c r="I222" s="44">
        <v>45993</v>
      </c>
      <c r="J222" s="45">
        <v>344.4</v>
      </c>
    </row>
    <row r="223" spans="1:10" s="23" customFormat="1" ht="30" customHeight="1" x14ac:dyDescent="0.25">
      <c r="A223" s="16" t="s">
        <v>583</v>
      </c>
      <c r="B223" s="33" t="s">
        <v>9</v>
      </c>
      <c r="C223" s="15" t="s">
        <v>582</v>
      </c>
      <c r="D223" s="31" t="s">
        <v>10</v>
      </c>
      <c r="E223" s="31" t="s">
        <v>581</v>
      </c>
      <c r="F223" s="31" t="s">
        <v>581</v>
      </c>
      <c r="G223" s="17">
        <v>350</v>
      </c>
      <c r="H223" s="42">
        <v>45929</v>
      </c>
      <c r="I223" s="42">
        <v>45993</v>
      </c>
      <c r="J223" s="41">
        <v>360</v>
      </c>
    </row>
    <row r="224" spans="1:10" s="23" customFormat="1" ht="30" customHeight="1" x14ac:dyDescent="0.25">
      <c r="A224" s="16" t="s">
        <v>585</v>
      </c>
      <c r="B224" s="33" t="s">
        <v>9</v>
      </c>
      <c r="C224" s="15" t="s">
        <v>584</v>
      </c>
      <c r="D224" s="31" t="s">
        <v>10</v>
      </c>
      <c r="E224" s="10" t="s">
        <v>593</v>
      </c>
      <c r="F224" s="10" t="s">
        <v>593</v>
      </c>
      <c r="G224" s="19">
        <v>935</v>
      </c>
      <c r="H224" s="44">
        <v>45930</v>
      </c>
      <c r="I224" s="44">
        <v>45960</v>
      </c>
      <c r="J224" s="45">
        <v>935</v>
      </c>
    </row>
    <row r="225" spans="1:10" s="23" customFormat="1" ht="30" customHeight="1" x14ac:dyDescent="0.25">
      <c r="A225" s="16" t="s">
        <v>586</v>
      </c>
      <c r="B225" s="33" t="s">
        <v>9</v>
      </c>
      <c r="C225" s="15" t="s">
        <v>561</v>
      </c>
      <c r="D225" s="31" t="s">
        <v>10</v>
      </c>
      <c r="E225" s="31" t="s">
        <v>560</v>
      </c>
      <c r="F225" s="31" t="s">
        <v>560</v>
      </c>
      <c r="G225" s="17">
        <v>140.38999999999999</v>
      </c>
      <c r="H225" s="42">
        <v>45931</v>
      </c>
      <c r="I225" s="42">
        <v>46021</v>
      </c>
      <c r="J225" s="41">
        <v>140.38999999999999</v>
      </c>
    </row>
    <row r="226" spans="1:10" s="23" customFormat="1" ht="30" customHeight="1" x14ac:dyDescent="0.25">
      <c r="A226" s="16" t="s">
        <v>591</v>
      </c>
      <c r="B226" s="33" t="s">
        <v>9</v>
      </c>
      <c r="C226" s="15" t="s">
        <v>588</v>
      </c>
      <c r="D226" s="31" t="s">
        <v>10</v>
      </c>
      <c r="E226" s="5" t="s">
        <v>590</v>
      </c>
      <c r="F226" s="5" t="s">
        <v>590</v>
      </c>
      <c r="G226" s="19">
        <v>138.18</v>
      </c>
      <c r="H226" s="44">
        <v>45932</v>
      </c>
      <c r="I226" s="44">
        <v>45953</v>
      </c>
      <c r="J226" s="45">
        <v>138.18</v>
      </c>
    </row>
    <row r="227" spans="1:10" s="23" customFormat="1" ht="30" customHeight="1" x14ac:dyDescent="0.25">
      <c r="A227" s="16" t="s">
        <v>592</v>
      </c>
      <c r="B227" s="33" t="s">
        <v>9</v>
      </c>
      <c r="C227" s="15" t="s">
        <v>589</v>
      </c>
      <c r="D227" s="31" t="s">
        <v>10</v>
      </c>
      <c r="E227" s="12" t="s">
        <v>98</v>
      </c>
      <c r="F227" s="12" t="s">
        <v>98</v>
      </c>
      <c r="G227" s="17">
        <v>740</v>
      </c>
      <c r="H227" s="42">
        <v>45932</v>
      </c>
      <c r="I227" s="42">
        <v>45993</v>
      </c>
      <c r="J227" s="41">
        <v>740</v>
      </c>
    </row>
    <row r="228" spans="1:10" s="23" customFormat="1" ht="30" customHeight="1" x14ac:dyDescent="0.25">
      <c r="A228" s="16" t="s">
        <v>602</v>
      </c>
      <c r="B228" s="33" t="s">
        <v>9</v>
      </c>
      <c r="C228" s="15" t="s">
        <v>67</v>
      </c>
      <c r="D228" s="31" t="s">
        <v>10</v>
      </c>
      <c r="E228" s="31" t="s">
        <v>601</v>
      </c>
      <c r="F228" s="31" t="s">
        <v>601</v>
      </c>
      <c r="G228" s="17">
        <v>4900</v>
      </c>
      <c r="H228" s="42">
        <v>45933</v>
      </c>
      <c r="I228" s="44">
        <v>46021</v>
      </c>
      <c r="J228" s="41">
        <v>1148</v>
      </c>
    </row>
    <row r="229" spans="1:10" s="23" customFormat="1" ht="30" customHeight="1" x14ac:dyDescent="0.25">
      <c r="A229" s="16" t="s">
        <v>595</v>
      </c>
      <c r="B229" s="33" t="s">
        <v>9</v>
      </c>
      <c r="C229" s="15" t="s">
        <v>594</v>
      </c>
      <c r="D229" s="31" t="s">
        <v>10</v>
      </c>
      <c r="E229" s="31" t="s">
        <v>40</v>
      </c>
      <c r="F229" s="31" t="s">
        <v>40</v>
      </c>
      <c r="G229" s="19">
        <v>3000</v>
      </c>
      <c r="H229" s="44">
        <v>45936</v>
      </c>
      <c r="I229" s="44">
        <v>45991</v>
      </c>
      <c r="J229" s="45">
        <v>2200</v>
      </c>
    </row>
    <row r="230" spans="1:10" s="23" customFormat="1" ht="30" customHeight="1" x14ac:dyDescent="0.25">
      <c r="A230" s="16" t="s">
        <v>600</v>
      </c>
      <c r="B230" s="33" t="s">
        <v>9</v>
      </c>
      <c r="C230" s="15" t="s">
        <v>596</v>
      </c>
      <c r="D230" s="31" t="s">
        <v>10</v>
      </c>
      <c r="E230" s="12" t="s">
        <v>105</v>
      </c>
      <c r="F230" s="12" t="s">
        <v>105</v>
      </c>
      <c r="G230" s="19">
        <v>2417.94</v>
      </c>
      <c r="H230" s="42">
        <v>45940</v>
      </c>
      <c r="I230" s="44">
        <v>46021</v>
      </c>
      <c r="J230" s="45">
        <v>3488.77</v>
      </c>
    </row>
    <row r="231" spans="1:10" s="23" customFormat="1" ht="30" customHeight="1" x14ac:dyDescent="0.25">
      <c r="A231" s="16" t="s">
        <v>599</v>
      </c>
      <c r="B231" s="33" t="s">
        <v>9</v>
      </c>
      <c r="C231" s="15" t="s">
        <v>597</v>
      </c>
      <c r="D231" s="31" t="s">
        <v>10</v>
      </c>
      <c r="E231" s="12" t="s">
        <v>53</v>
      </c>
      <c r="F231" s="12" t="s">
        <v>53</v>
      </c>
      <c r="G231" s="17">
        <v>690</v>
      </c>
      <c r="H231" s="42">
        <v>45940</v>
      </c>
      <c r="I231" s="42">
        <v>46021</v>
      </c>
      <c r="J231" s="41">
        <v>690</v>
      </c>
    </row>
    <row r="232" spans="1:10" s="23" customFormat="1" ht="30" customHeight="1" x14ac:dyDescent="0.25">
      <c r="A232" s="16" t="s">
        <v>598</v>
      </c>
      <c r="B232" s="33" t="s">
        <v>9</v>
      </c>
      <c r="C232" s="15" t="s">
        <v>198</v>
      </c>
      <c r="D232" s="31" t="s">
        <v>10</v>
      </c>
      <c r="E232" s="31" t="s">
        <v>53</v>
      </c>
      <c r="F232" s="31" t="s">
        <v>53</v>
      </c>
      <c r="G232" s="19">
        <v>480</v>
      </c>
      <c r="H232" s="42">
        <v>45940</v>
      </c>
      <c r="I232" s="44">
        <v>46021</v>
      </c>
      <c r="J232" s="45">
        <v>480</v>
      </c>
    </row>
    <row r="233" spans="1:10" s="23" customFormat="1" ht="30" customHeight="1" x14ac:dyDescent="0.25">
      <c r="A233" s="16" t="s">
        <v>603</v>
      </c>
      <c r="B233" s="33" t="s">
        <v>9</v>
      </c>
      <c r="C233" s="15" t="s">
        <v>604</v>
      </c>
      <c r="D233" s="31" t="s">
        <v>10</v>
      </c>
      <c r="E233" s="31" t="s">
        <v>27</v>
      </c>
      <c r="F233" s="31" t="s">
        <v>27</v>
      </c>
      <c r="G233" s="19">
        <v>670</v>
      </c>
      <c r="H233" s="44">
        <v>45944</v>
      </c>
      <c r="I233" s="44">
        <v>46021</v>
      </c>
      <c r="J233" s="45">
        <v>670</v>
      </c>
    </row>
    <row r="234" spans="1:10" s="23" customFormat="1" ht="30" customHeight="1" x14ac:dyDescent="0.25">
      <c r="A234" s="16" t="s">
        <v>605</v>
      </c>
      <c r="B234" s="33" t="s">
        <v>9</v>
      </c>
      <c r="C234" s="15" t="s">
        <v>606</v>
      </c>
      <c r="D234" s="31" t="s">
        <v>10</v>
      </c>
      <c r="E234" s="12" t="s">
        <v>49</v>
      </c>
      <c r="F234" s="12" t="s">
        <v>49</v>
      </c>
      <c r="G234" s="17">
        <v>800</v>
      </c>
      <c r="H234" s="44">
        <v>45945</v>
      </c>
      <c r="I234" s="42">
        <v>46021</v>
      </c>
      <c r="J234" s="41">
        <v>800</v>
      </c>
    </row>
    <row r="235" spans="1:10" s="23" customFormat="1" ht="30" customHeight="1" x14ac:dyDescent="0.25">
      <c r="A235" s="16" t="s">
        <v>607</v>
      </c>
      <c r="B235" s="33" t="s">
        <v>9</v>
      </c>
      <c r="C235" s="15" t="s">
        <v>65</v>
      </c>
      <c r="D235" s="31" t="s">
        <v>10</v>
      </c>
      <c r="E235" s="12" t="s">
        <v>16</v>
      </c>
      <c r="F235" s="12" t="s">
        <v>16</v>
      </c>
      <c r="G235" s="19">
        <v>2229</v>
      </c>
      <c r="H235" s="44">
        <v>45954</v>
      </c>
      <c r="I235" s="44">
        <v>46021</v>
      </c>
      <c r="J235" s="45">
        <v>2229</v>
      </c>
    </row>
    <row r="236" spans="1:10" s="23" customFormat="1" ht="30" customHeight="1" x14ac:dyDescent="0.25">
      <c r="A236" s="16" t="s">
        <v>609</v>
      </c>
      <c r="B236" s="33" t="s">
        <v>9</v>
      </c>
      <c r="C236" s="15" t="s">
        <v>608</v>
      </c>
      <c r="D236" s="31" t="s">
        <v>10</v>
      </c>
      <c r="E236" s="31" t="s">
        <v>75</v>
      </c>
      <c r="F236" s="31" t="s">
        <v>75</v>
      </c>
      <c r="G236" s="19">
        <v>4500</v>
      </c>
      <c r="H236" s="46">
        <v>45954</v>
      </c>
      <c r="I236" s="46">
        <v>45993</v>
      </c>
      <c r="J236" s="47">
        <v>1630</v>
      </c>
    </row>
    <row r="237" spans="1:10" s="23" customFormat="1" ht="30" customHeight="1" x14ac:dyDescent="0.25">
      <c r="A237" s="16" t="s">
        <v>613</v>
      </c>
      <c r="B237" s="33" t="s">
        <v>9</v>
      </c>
      <c r="C237" s="15" t="s">
        <v>610</v>
      </c>
      <c r="D237" s="31" t="s">
        <v>10</v>
      </c>
      <c r="E237" s="12" t="s">
        <v>100</v>
      </c>
      <c r="F237" s="12" t="s">
        <v>100</v>
      </c>
      <c r="G237" s="17">
        <v>19460</v>
      </c>
      <c r="H237" s="42">
        <v>45957</v>
      </c>
      <c r="I237" s="42">
        <v>46021</v>
      </c>
      <c r="J237" s="41">
        <v>14000</v>
      </c>
    </row>
    <row r="238" spans="1:10" s="23" customFormat="1" ht="30" customHeight="1" x14ac:dyDescent="0.25">
      <c r="A238" s="16" t="s">
        <v>612</v>
      </c>
      <c r="B238" s="33" t="s">
        <v>9</v>
      </c>
      <c r="C238" s="15" t="s">
        <v>611</v>
      </c>
      <c r="D238" s="31" t="s">
        <v>10</v>
      </c>
      <c r="E238" s="31" t="s">
        <v>48</v>
      </c>
      <c r="F238" s="31" t="s">
        <v>48</v>
      </c>
      <c r="G238" s="19">
        <v>638.88</v>
      </c>
      <c r="H238" s="44">
        <v>45960</v>
      </c>
      <c r="I238" s="44">
        <v>45965</v>
      </c>
      <c r="J238" s="45">
        <v>639.29999999999995</v>
      </c>
    </row>
    <row r="239" spans="1:10" s="23" customFormat="1" ht="30" customHeight="1" x14ac:dyDescent="0.25">
      <c r="A239" s="16" t="s">
        <v>614</v>
      </c>
      <c r="B239" s="33" t="s">
        <v>9</v>
      </c>
      <c r="C239" s="15" t="s">
        <v>84</v>
      </c>
      <c r="D239" s="31" t="s">
        <v>10</v>
      </c>
      <c r="E239" s="12" t="s">
        <v>37</v>
      </c>
      <c r="F239" s="12" t="s">
        <v>37</v>
      </c>
      <c r="G239" s="17">
        <v>1050</v>
      </c>
      <c r="H239" s="42">
        <v>45965</v>
      </c>
      <c r="I239" s="42">
        <v>45986</v>
      </c>
      <c r="J239" s="41">
        <v>100</v>
      </c>
    </row>
    <row r="240" spans="1:10" s="23" customFormat="1" ht="30" customHeight="1" x14ac:dyDescent="0.25">
      <c r="A240" s="16" t="s">
        <v>616</v>
      </c>
      <c r="B240" s="33" t="s">
        <v>9</v>
      </c>
      <c r="C240" s="15" t="s">
        <v>615</v>
      </c>
      <c r="D240" s="31" t="s">
        <v>10</v>
      </c>
      <c r="E240" s="12" t="s">
        <v>106</v>
      </c>
      <c r="F240" s="12" t="s">
        <v>106</v>
      </c>
      <c r="G240" s="19">
        <v>1500</v>
      </c>
      <c r="H240" s="44">
        <v>45965</v>
      </c>
      <c r="I240" s="44">
        <v>46010</v>
      </c>
      <c r="J240" s="45">
        <v>1500</v>
      </c>
    </row>
    <row r="241" spans="1:10" s="23" customFormat="1" ht="30" customHeight="1" x14ac:dyDescent="0.25">
      <c r="A241" s="16" t="s">
        <v>617</v>
      </c>
      <c r="B241" s="33" t="s">
        <v>9</v>
      </c>
      <c r="C241" s="15" t="s">
        <v>618</v>
      </c>
      <c r="D241" s="31" t="s">
        <v>10</v>
      </c>
      <c r="E241" s="12" t="s">
        <v>35</v>
      </c>
      <c r="F241" s="12" t="s">
        <v>35</v>
      </c>
      <c r="G241" s="19">
        <v>360</v>
      </c>
      <c r="H241" s="44">
        <v>45968</v>
      </c>
      <c r="I241" s="44">
        <v>46021</v>
      </c>
      <c r="J241" s="45">
        <v>360</v>
      </c>
    </row>
    <row r="242" spans="1:10" s="23" customFormat="1" ht="30" customHeight="1" x14ac:dyDescent="0.25">
      <c r="A242" s="16" t="s">
        <v>620</v>
      </c>
      <c r="B242" s="33" t="s">
        <v>9</v>
      </c>
      <c r="C242" s="15" t="s">
        <v>619</v>
      </c>
      <c r="D242" s="31" t="s">
        <v>10</v>
      </c>
      <c r="E242" s="31" t="s">
        <v>102</v>
      </c>
      <c r="F242" s="31" t="s">
        <v>102</v>
      </c>
      <c r="G242" s="19">
        <v>600</v>
      </c>
      <c r="H242" s="44">
        <v>45981</v>
      </c>
      <c r="I242" s="44">
        <v>46007</v>
      </c>
      <c r="J242" s="45">
        <v>600</v>
      </c>
    </row>
    <row r="243" spans="1:10" s="23" customFormat="1" ht="30" customHeight="1" x14ac:dyDescent="0.25">
      <c r="A243" s="16" t="s">
        <v>621</v>
      </c>
      <c r="B243" s="33" t="s">
        <v>9</v>
      </c>
      <c r="C243" s="15" t="s">
        <v>622</v>
      </c>
      <c r="D243" s="31" t="s">
        <v>10</v>
      </c>
      <c r="E243" s="31" t="s">
        <v>55</v>
      </c>
      <c r="F243" s="31" t="s">
        <v>55</v>
      </c>
      <c r="G243" s="17">
        <v>114.52</v>
      </c>
      <c r="H243" s="42">
        <v>45986</v>
      </c>
      <c r="I243" s="42">
        <v>46021</v>
      </c>
      <c r="J243" s="41">
        <v>93.87</v>
      </c>
    </row>
    <row r="244" spans="1:10" s="23" customFormat="1" ht="30" customHeight="1" x14ac:dyDescent="0.25">
      <c r="A244" s="16" t="s">
        <v>625</v>
      </c>
      <c r="B244" s="33" t="s">
        <v>9</v>
      </c>
      <c r="C244" s="15" t="s">
        <v>624</v>
      </c>
      <c r="D244" s="31" t="s">
        <v>10</v>
      </c>
      <c r="E244" s="31" t="s">
        <v>623</v>
      </c>
      <c r="F244" s="31" t="s">
        <v>623</v>
      </c>
      <c r="G244" s="17">
        <v>1900</v>
      </c>
      <c r="H244" s="42">
        <v>45987</v>
      </c>
      <c r="I244" s="42">
        <v>46011</v>
      </c>
      <c r="J244" s="41">
        <v>1522.82</v>
      </c>
    </row>
    <row r="245" spans="1:10" s="23" customFormat="1" ht="30" customHeight="1" x14ac:dyDescent="0.25">
      <c r="A245" s="16" t="s">
        <v>628</v>
      </c>
      <c r="B245" s="33" t="s">
        <v>9</v>
      </c>
      <c r="C245" s="15" t="s">
        <v>627</v>
      </c>
      <c r="D245" s="31" t="s">
        <v>10</v>
      </c>
      <c r="E245" s="12" t="s">
        <v>626</v>
      </c>
      <c r="F245" s="12" t="s">
        <v>626</v>
      </c>
      <c r="G245" s="19">
        <v>199</v>
      </c>
      <c r="H245" s="44">
        <v>45988</v>
      </c>
      <c r="I245" s="44">
        <v>46003</v>
      </c>
      <c r="J245" s="45">
        <v>199</v>
      </c>
    </row>
    <row r="246" spans="1:10" s="23" customFormat="1" ht="30" customHeight="1" x14ac:dyDescent="0.25">
      <c r="A246" s="16" t="s">
        <v>629</v>
      </c>
      <c r="B246" s="33" t="s">
        <v>9</v>
      </c>
      <c r="C246" s="15" t="s">
        <v>120</v>
      </c>
      <c r="D246" s="31" t="s">
        <v>10</v>
      </c>
      <c r="E246" s="31" t="s">
        <v>26</v>
      </c>
      <c r="F246" s="31" t="s">
        <v>26</v>
      </c>
      <c r="G246" s="19">
        <v>478</v>
      </c>
      <c r="H246" s="44">
        <v>45988</v>
      </c>
      <c r="I246" s="44">
        <v>46021</v>
      </c>
      <c r="J246" s="45">
        <v>478</v>
      </c>
    </row>
    <row r="247" spans="1:10" s="23" customFormat="1" ht="30" customHeight="1" x14ac:dyDescent="0.25">
      <c r="A247" s="16" t="s">
        <v>632</v>
      </c>
      <c r="B247" s="33" t="s">
        <v>9</v>
      </c>
      <c r="C247" s="15" t="s">
        <v>630</v>
      </c>
      <c r="D247" s="31" t="s">
        <v>10</v>
      </c>
      <c r="E247" s="12" t="s">
        <v>91</v>
      </c>
      <c r="F247" s="12" t="s">
        <v>91</v>
      </c>
      <c r="G247" s="19">
        <v>4000</v>
      </c>
      <c r="H247" s="44">
        <v>45995</v>
      </c>
      <c r="I247" s="44">
        <v>46010</v>
      </c>
      <c r="J247" s="45">
        <v>4000</v>
      </c>
    </row>
    <row r="248" spans="1:10" s="23" customFormat="1" ht="30" customHeight="1" x14ac:dyDescent="0.25">
      <c r="A248" s="16" t="s">
        <v>631</v>
      </c>
      <c r="B248" s="33" t="s">
        <v>9</v>
      </c>
      <c r="C248" s="15" t="s">
        <v>122</v>
      </c>
      <c r="D248" s="31" t="s">
        <v>10</v>
      </c>
      <c r="E248" s="31" t="s">
        <v>91</v>
      </c>
      <c r="F248" s="31" t="s">
        <v>91</v>
      </c>
      <c r="G248" s="19">
        <v>2250.5</v>
      </c>
      <c r="H248" s="44">
        <v>45995</v>
      </c>
      <c r="I248" s="44">
        <v>46010</v>
      </c>
      <c r="J248" s="45">
        <v>2250.5</v>
      </c>
    </row>
    <row r="249" spans="1:10" s="23" customFormat="1" ht="30" customHeight="1" x14ac:dyDescent="0.25">
      <c r="A249" s="16" t="s">
        <v>634</v>
      </c>
      <c r="B249" s="33" t="s">
        <v>9</v>
      </c>
      <c r="C249" s="15" t="s">
        <v>633</v>
      </c>
      <c r="D249" s="31" t="s">
        <v>10</v>
      </c>
      <c r="E249" s="12" t="s">
        <v>34</v>
      </c>
      <c r="F249" s="12" t="s">
        <v>34</v>
      </c>
      <c r="G249" s="17">
        <v>35890</v>
      </c>
      <c r="H249" s="42">
        <v>46002</v>
      </c>
      <c r="I249" s="42">
        <v>46021</v>
      </c>
      <c r="J249" s="41">
        <v>30000</v>
      </c>
    </row>
    <row r="250" spans="1:10" s="23" customFormat="1" ht="30" customHeight="1" x14ac:dyDescent="0.25">
      <c r="A250" s="16" t="s">
        <v>636</v>
      </c>
      <c r="B250" s="33" t="s">
        <v>9</v>
      </c>
      <c r="C250" s="15" t="s">
        <v>635</v>
      </c>
      <c r="D250" s="31" t="s">
        <v>10</v>
      </c>
      <c r="E250" s="12" t="s">
        <v>91</v>
      </c>
      <c r="F250" s="12" t="s">
        <v>91</v>
      </c>
      <c r="G250" s="19">
        <v>694</v>
      </c>
      <c r="H250" s="42">
        <v>46003</v>
      </c>
      <c r="I250" s="44">
        <v>46010</v>
      </c>
      <c r="J250" s="45">
        <v>694</v>
      </c>
    </row>
    <row r="251" spans="1:10" s="23" customFormat="1" ht="30" customHeight="1" x14ac:dyDescent="0.25">
      <c r="A251" s="9" t="s">
        <v>639</v>
      </c>
      <c r="B251" s="33" t="s">
        <v>9</v>
      </c>
      <c r="C251" s="15" t="s">
        <v>638</v>
      </c>
      <c r="D251" s="31" t="s">
        <v>10</v>
      </c>
      <c r="E251" s="31" t="s">
        <v>637</v>
      </c>
      <c r="F251" s="31" t="s">
        <v>637</v>
      </c>
      <c r="G251" s="17">
        <v>755</v>
      </c>
      <c r="H251" s="42">
        <v>46010</v>
      </c>
      <c r="I251" s="42">
        <v>46020</v>
      </c>
      <c r="J251" s="41">
        <v>755</v>
      </c>
    </row>
    <row r="252" spans="1:10" s="23" customFormat="1" ht="30" customHeight="1" x14ac:dyDescent="0.25">
      <c r="A252" s="16" t="s">
        <v>642</v>
      </c>
      <c r="B252" s="33" t="s">
        <v>9</v>
      </c>
      <c r="C252" s="15" t="s">
        <v>640</v>
      </c>
      <c r="D252" s="31" t="s">
        <v>10</v>
      </c>
      <c r="E252" s="12" t="s">
        <v>91</v>
      </c>
      <c r="F252" s="12" t="s">
        <v>91</v>
      </c>
      <c r="G252" s="19">
        <v>666</v>
      </c>
      <c r="H252" s="44">
        <v>46013</v>
      </c>
      <c r="I252" s="42">
        <v>46010</v>
      </c>
      <c r="J252" s="41">
        <v>666</v>
      </c>
    </row>
    <row r="253" spans="1:10" s="23" customFormat="1" ht="30" customHeight="1" x14ac:dyDescent="0.25">
      <c r="A253" s="53" t="s">
        <v>643</v>
      </c>
      <c r="B253" s="33" t="s">
        <v>9</v>
      </c>
      <c r="C253" s="15" t="s">
        <v>641</v>
      </c>
      <c r="D253" s="31" t="s">
        <v>10</v>
      </c>
      <c r="E253" s="12" t="s">
        <v>91</v>
      </c>
      <c r="F253" s="12" t="s">
        <v>91</v>
      </c>
      <c r="G253" s="17">
        <v>630</v>
      </c>
      <c r="H253" s="44">
        <v>46013</v>
      </c>
      <c r="I253" s="44">
        <v>46015</v>
      </c>
      <c r="J253" s="45">
        <v>630</v>
      </c>
    </row>
    <row r="254" spans="1:10" ht="30" customHeight="1" x14ac:dyDescent="0.25"/>
    <row r="255" spans="1:10" ht="30" customHeight="1" x14ac:dyDescent="0.25"/>
  </sheetData>
  <mergeCells count="1">
    <mergeCell ref="C1:J1"/>
  </mergeCells>
  <pageMargins left="0.31496062992125984" right="0.31496062992125984" top="0.74803149606299213" bottom="0.74803149606299213" header="0.31496062992125984" footer="0.31496062992125984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Katia Del Col</cp:lastModifiedBy>
  <cp:lastPrinted>2026-03-03T11:04:04Z</cp:lastPrinted>
  <dcterms:created xsi:type="dcterms:W3CDTF">2014-01-29T13:24:45Z</dcterms:created>
  <dcterms:modified xsi:type="dcterms:W3CDTF">2026-03-04T11:13:54Z</dcterms:modified>
</cp:coreProperties>
</file>